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IDIPRON\Mapas de Riesgos\CORTE DICIEMBRE 2024\"/>
    </mc:Choice>
  </mc:AlternateContent>
  <xr:revisionPtr revIDLastSave="0" documentId="13_ncr:1_{818447F2-5CA8-4714-BF4F-1B301598DDD4}" xr6:coauthVersionLast="47" xr6:coauthVersionMax="47" xr10:uidLastSave="{00000000-0000-0000-0000-000000000000}"/>
  <bookViews>
    <workbookView xWindow="-120" yWindow="-120" windowWidth="29040" windowHeight="15840" activeTab="2" xr2:uid="{9A14A7F4-CD8C-4EEE-81AD-C1E74C8346AA}"/>
  </bookViews>
  <sheets>
    <sheet name="SEG Y MEJORAMIENTO A LA GESTION" sheetId="2" r:id="rId1"/>
    <sheet name="EVALUACION A LA GESTION" sheetId="3" r:id="rId2"/>
    <sheet name="INSTRUCCION Y JUZGAMIENTO" sheetId="4" r:id="rId3"/>
  </sheets>
  <externalReferences>
    <externalReference r:id="rId4"/>
    <externalReference r:id="rId5"/>
    <externalReference r:id="rId6"/>
  </externalReferences>
  <definedNames>
    <definedName name="_xlnm.Print_Area" localSheetId="1">'EVALUACION A LA GESTION'!$A$1:$AG$22</definedName>
    <definedName name="_xlnm.Print_Area" localSheetId="2">'INSTRUCCION Y JUZGAMIENTO'!$A$1:$AG$22</definedName>
    <definedName name="_xlnm.Print_Area" localSheetId="0">'SEG Y MEJORAMIENTO A LA GESTION'!$A$1:$AG$22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2" i="4" l="1"/>
  <c r="L21" i="4"/>
  <c r="M16" i="4" s="1"/>
  <c r="M19" i="4" s="1"/>
  <c r="L20" i="4"/>
  <c r="L19" i="4"/>
  <c r="L18" i="4"/>
  <c r="L17" i="4"/>
  <c r="L16" i="4"/>
  <c r="G16" i="4"/>
  <c r="H16" i="4" s="1"/>
  <c r="O19" i="4" l="1"/>
  <c r="P16" i="4"/>
  <c r="Q19" i="4" l="1"/>
  <c r="R16" i="4" s="1"/>
  <c r="S16" i="4" s="1"/>
  <c r="T16" i="4" s="1"/>
  <c r="O16" i="4"/>
  <c r="L29" i="3"/>
  <c r="L28" i="3"/>
  <c r="L27" i="3"/>
  <c r="L26" i="3"/>
  <c r="L25" i="3"/>
  <c r="L24" i="3"/>
  <c r="L23" i="3"/>
  <c r="M23" i="3" s="1"/>
  <c r="M26" i="3" s="1"/>
  <c r="G23" i="3"/>
  <c r="L22" i="3"/>
  <c r="L21" i="3"/>
  <c r="L20" i="3"/>
  <c r="L19" i="3"/>
  <c r="L18" i="3"/>
  <c r="L17" i="3"/>
  <c r="L16" i="3"/>
  <c r="M16" i="3" s="1"/>
  <c r="M19" i="3" s="1"/>
  <c r="G16" i="3"/>
  <c r="H16" i="3" s="1"/>
  <c r="P16" i="3" l="1"/>
  <c r="O19" i="3"/>
  <c r="O26" i="3"/>
  <c r="O23" i="3" s="1"/>
  <c r="P23" i="3"/>
  <c r="Q26" i="3" l="1"/>
  <c r="R23" i="3" s="1"/>
  <c r="S23" i="3" s="1"/>
  <c r="T23" i="3" s="1"/>
  <c r="Q19" i="3"/>
  <c r="R16" i="3" s="1"/>
  <c r="S16" i="3" s="1"/>
  <c r="T16" i="3" s="1"/>
  <c r="O16" i="3"/>
  <c r="L22" i="2" l="1"/>
  <c r="L21" i="2"/>
  <c r="L20" i="2"/>
  <c r="M16" i="2" s="1"/>
  <c r="M19" i="2" s="1"/>
  <c r="L19" i="2"/>
  <c r="L18" i="2"/>
  <c r="L17" i="2"/>
  <c r="L16" i="2"/>
  <c r="G16" i="2"/>
  <c r="H16" i="2" s="1"/>
  <c r="P16" i="2" l="1"/>
  <c r="O19" i="2"/>
  <c r="Q19" i="2" l="1"/>
  <c r="R16" i="2" s="1"/>
  <c r="S16" i="2" s="1"/>
  <c r="T16" i="2" s="1"/>
  <c r="O16" i="2"/>
</calcChain>
</file>

<file path=xl/sharedStrings.xml><?xml version="1.0" encoding="utf-8"?>
<sst xmlns="http://schemas.openxmlformats.org/spreadsheetml/2006/main" count="323" uniqueCount="147">
  <si>
    <t>DIRECCIONAMIENTO ESTRATÉGICO</t>
  </si>
  <si>
    <t>CÓDIGO</t>
  </si>
  <si>
    <t>E-DES-FT-020</t>
  </si>
  <si>
    <t>VERSIÓN</t>
  </si>
  <si>
    <t>02</t>
  </si>
  <si>
    <t>MAPA DE RIESGOS DE CORRUPCIÓN</t>
  </si>
  <si>
    <t>PÁGINA</t>
  </si>
  <si>
    <t xml:space="preserve">1 de 1 </t>
  </si>
  <si>
    <t>VIGENTE DESDE</t>
  </si>
  <si>
    <t>PROCESO</t>
  </si>
  <si>
    <t>SEGUIMIENTO Y MEJORAMIENTO A LA GESTIÓN</t>
  </si>
  <si>
    <t>FECHA DE ACTUALIZACIÓN</t>
  </si>
  <si>
    <t>OBJETIVO DEL PROCESO</t>
  </si>
  <si>
    <t>Asegurar el mejoramiento continuo de los procesos del IDIPRON a través de la planificación e implementación de actividades para el seguimiento, medicion y analisis de la gestión institucional con el fin de proveer la información necesaria para la toma de decisiones y el mejoramiento de las capacidades del instituto</t>
  </si>
  <si>
    <t>FORMULACIÓN</t>
  </si>
  <si>
    <t>1 SEGUIMIENTO</t>
  </si>
  <si>
    <t>2 SEGUIMIENTO</t>
  </si>
  <si>
    <t>3 SEGUIMIENTO</t>
  </si>
  <si>
    <t>ALCANCE DEL PROCESO</t>
  </si>
  <si>
    <t>Inicia con la planificacion de la mejora continua para la Implementacion, Coordinacion, asesoria y acompañamiento a los procesos en la implementación de politicas, programas, estrategias, metodologías y planes relacionados con el Modelo integrado de Planeación y Gestion para finalizar con el análisis de los resultados para la implementacion de acciones de mejoramiento.</t>
  </si>
  <si>
    <t>x</t>
  </si>
  <si>
    <t>IDENTIFICACIÓN DEL RIESGO</t>
  </si>
  <si>
    <t>VALORACIÓN DEL RIESGO</t>
  </si>
  <si>
    <t xml:space="preserve">MONITOREO </t>
  </si>
  <si>
    <t>SEGUIMIENTO Y EVALUACIÓN</t>
  </si>
  <si>
    <t>No. de Riesgo</t>
  </si>
  <si>
    <t>CAUSA</t>
  </si>
  <si>
    <t>RIESGO</t>
  </si>
  <si>
    <t>CONSECUENCIA</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</si>
  <si>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</si>
  <si>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</si>
  <si>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</si>
  <si>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</si>
  <si>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</si>
  <si>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</si>
  <si>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</si>
  <si>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</si>
  <si>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</si>
  <si>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</si>
  <si>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</si>
  <si>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</si>
  <si>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</si>
  <si>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PROBABILIDAD RESIDUAL</t>
  </si>
  <si>
    <t>ZONA DE RIESGO RESIDUAL</t>
  </si>
  <si>
    <t>OPCIÓN DE MANEJO</t>
  </si>
  <si>
    <t>ACCIONES DE CONTINGENCIA EN CASO DE MATERIALIZACIÓN DEL RIESGO</t>
  </si>
  <si>
    <t>ACCIONESPARA EL FORTALECIMIENTO DE LOS CONTROLES</t>
  </si>
  <si>
    <t>PROBABILIDAD INHERENTE</t>
  </si>
  <si>
    <t>IMPACTO INHERENTE</t>
  </si>
  <si>
    <t>ZONA DE RIESGO INHERENTE</t>
  </si>
  <si>
    <t>ACCIONES A IMPLEMENTAR PARA EL FORTALECIMIENTO</t>
  </si>
  <si>
    <t>PERIODO DE EJECUCIÓN DE LAS ACCIONES A IMPLEMENTAR</t>
  </si>
  <si>
    <t>FECHA DEL MONITOREO</t>
  </si>
  <si>
    <t>REPORTE DE LA EJECUCIÓN DE LOS CONTROLES</t>
  </si>
  <si>
    <t>REPORTE DE LA EJECUCIÓN DE LAS ACCIONES PARA EL FORTALECIMENTO DEL RIESGO</t>
  </si>
  <si>
    <t>REPORTE DE LAS ACCIONES DESARROLLADAS EN CASO DE QUE SE HAYA MATERIALIZADO EL RIESGO</t>
  </si>
  <si>
    <t>OBSERVACIONES DEL MONITOREO</t>
  </si>
  <si>
    <t xml:space="preserve">OBSERVACIONES OFICINA ASESORA DE PLANEACIÓN </t>
  </si>
  <si>
    <t>OBSERVACIONES OFICINA DE CONTROL INTERNO</t>
  </si>
  <si>
    <t xml:space="preserve">Presiones indebidas
Oculetamiento de la información
Ausencia de controles que permitan la validación de la información
Concentración de la información en pocas personas </t>
  </si>
  <si>
    <t>Manipulación intencional de la información relacionada con la gestión de la Entidad por parte de los funcionarios o contratistas de la Oficina Asesora de Planeación para beneficio propio, de un proceso  o de un tercero.</t>
  </si>
  <si>
    <t>Toma de decisiones basada en información errada
Observaciones y hallazgos de los entes de control
No logro de los objetivos institucionales</t>
  </si>
  <si>
    <t>MUY BAJA</t>
  </si>
  <si>
    <t>MODERADO</t>
  </si>
  <si>
    <t xml:space="preserve">EL jefe de la oficina asesora de planeación, cada vez que se va a realizar el seguimiento de una herramienta de gestión,  elabora una comunicación en la que se establecen los lineamientos que se deben seguir para la entrega de la información, verificando que la misma sea entregada a cada lider de proceso.
El equipo de funcionarios o contratistas de la Oficina Asesora de Planeación encargados de liderar el seguimiento a las herramientas de gestión, cada vez que se va a realizar el seguimiento de una herramienta de gestión, verifican que la entrega de la información  solicitada, sea remitida o validada por el lider del proceso. En caso de que la información allegada no sea enviada por el líder del proceso, se envía correo electrónico solicitando que se corrija esta situación
El equipo de funcionarios o contratistas de la Oficina Asesora de Planeación encargados de liderar el seguimiento a la gestión institucional,  cada vez que se va a realizar el seguimiento de una herramienta de gestión, verifican que la información allegada cumpla con los lineamientos establecidos por la oficina y que la aplicación de las herramientas se ajuste a la metodología establecida. En caso de detectar fallas en la implementación de las herramientas o datos que presenten un cumplimiento inferior al esperado, se emiten alertas al proceso para que realice las gestiones necesarias que permitan alcanzar las metas esperadas.
</t>
  </si>
  <si>
    <t>¿Existe un responsable asignado a la ejecución del control?</t>
  </si>
  <si>
    <t>ASIGNADO</t>
  </si>
  <si>
    <t>FUERTE (Siempre se Ejecuta)</t>
  </si>
  <si>
    <t>DIRECTAMENTE</t>
  </si>
  <si>
    <t>REDUCIR EL RIESGO</t>
  </si>
  <si>
    <t xml:space="preserve">Se requiere nuevamente la información al proceso, se aplica la metodología de la herramienta correspondiente y se generan los resultados oficiales, sustituyendo el informe inicial. </t>
  </si>
  <si>
    <t>Capacitar a los gestores SIGID de la oficina en la forma en que se debe hacer el seguimiento de las herramientas de gestión definidas por la Oficina Asesora de Planeación.</t>
  </si>
  <si>
    <t>01/04/2024 al 30/06/2024</t>
  </si>
  <si>
    <r>
      <rPr>
        <b/>
        <u/>
        <sz val="10"/>
        <color rgb="FF000000"/>
        <rFont val="Times New Roman"/>
      </rPr>
      <t>Control 1:</t>
    </r>
    <r>
      <rPr>
        <sz val="10"/>
        <color rgb="FF000000"/>
        <rFont val="Times New Roman"/>
      </rPr>
      <t xml:space="preserve"> Para el tercer cuatrimestre, el jefe de la Oficina Asesora de Planeación, envió previamente correo electrónico con los lineamientos para la entrega de la información y el diligenciamiento de la herramienta dispuesta por la OAP. Los correos del jefe de la OAP se dirigen a los lideres de los procesos y a los delegados SIGID.
Se evidencian los correos enviados en el tercer cuatrimestre para las herramientas de gestión: Plan de acción, plan de mejoramiento, indicadores y riesgos
Control No. 2: Para cada herramienta, el equipo de funcionarios o contratistas de la Oficina Asesora de Planeación encargados de liderar el seguimiento a la gestión institucional realizan la revisión de la información aportada por los procesos verificando el envío por parte de los líderes o los enlaces de las herramientas de los procesos
Se evidencian los correos enviados por los líderes o enlaces de los procesos dando respuesta a las herramientas de gestión
Control 3: El equipo de funcionarios o contratistas de la OAP encargados de liderar el seguimiento a la gestión institucional,  verifican que la información allegada cumpla con los lineamientos establecidos y que la aplicación de las herramientas se ajuste a la metodología establecida. En casos de encontrar diferencias o fallas en los reportes,s e solicita que se realicen los ajustes si corresponde.
Se evidencia los correos enviados  ya sea aprobando el seguimiento o retroalimentando para ajustes
</t>
    </r>
  </si>
  <si>
    <t>La acción de fortalecimiento se desarrolló en el segundo cuatrimestre de la vigencia.</t>
  </si>
  <si>
    <t>No se materializó el riesgo</t>
  </si>
  <si>
    <t>No aplica</t>
  </si>
  <si>
    <r>
      <rPr>
        <sz val="10"/>
        <color rgb="FF000000"/>
        <rFont val="Times New Roman"/>
      </rPr>
      <t xml:space="preserve">09/01/2025
</t>
    </r>
    <r>
      <rPr>
        <u/>
        <sz val="10"/>
        <color rgb="FF000000"/>
        <rFont val="Times New Roman"/>
      </rPr>
      <t xml:space="preserve">
Control 1</t>
    </r>
    <r>
      <rPr>
        <sz val="10"/>
        <color rgb="FF000000"/>
        <rFont val="Times New Roman"/>
      </rPr>
      <t xml:space="preserve">:Los  soportes presentados por el proceso evidencian el cumplimiento por parte del jefe de la OAP, en el envío de los correos electrónicos  a los  líderes de proceso y delegados SIGID con los lineamientos requeridos para el monitoreo de las herramientas de gestión: Plan de acción, Plan de mejoramiento, Indicadores y  Riesgos en los tiempos establecidos.
</t>
    </r>
    <r>
      <rPr>
        <u/>
        <sz val="10"/>
        <color rgb="FF000000"/>
        <rFont val="Times New Roman"/>
      </rPr>
      <t xml:space="preserve">
Control 2:</t>
    </r>
    <r>
      <rPr>
        <sz val="10"/>
        <color rgb="FF000000"/>
        <rFont val="Times New Roman"/>
      </rPr>
      <t xml:space="preserve"> Se da cumplimiento por parte de los líderes  o enlaces de los procesos de informar  el inicio al seguimiento respectivo de las heramientas de gestión por parte del equipo de trabajo de la OAP.
</t>
    </r>
    <r>
      <rPr>
        <u/>
        <sz val="10"/>
        <color rgb="FF000000"/>
        <rFont val="Times New Roman"/>
      </rPr>
      <t xml:space="preserve">
Control 3: </t>
    </r>
    <r>
      <rPr>
        <sz val="10"/>
        <color rgb="FF000000"/>
        <rFont val="Times New Roman"/>
      </rPr>
      <t xml:space="preserve"> De acuerdo a las evidencias aportadas por parte del proceso, se confirma que efectivamente el equipo de trabajo de la OAP encargado de realizar los seguimientos de la información de las herramientas de gestión de los procesos, lo  formaliza mediante  correos electrónicos en cuanto a la aprobación de los  seguimientos  y/o retroalimentación de ajustes a los mismos.
</t>
    </r>
    <r>
      <rPr>
        <u/>
        <sz val="10"/>
        <color rgb="FF000000"/>
        <rFont val="Times New Roman"/>
      </rPr>
      <t xml:space="preserve">
Acciones de fortalecimiento</t>
    </r>
    <r>
      <rPr>
        <sz val="10"/>
        <color rgb="FF000000"/>
        <rFont val="Times New Roman"/>
      </rPr>
      <t xml:space="preserve">: El proceso dío cumplimiento a la acción de fortalecimiento en el segundo cuatrimestre del 2024.
</t>
    </r>
    <r>
      <rPr>
        <u/>
        <sz val="10"/>
        <color rgb="FF000000"/>
        <rFont val="Times New Roman"/>
      </rPr>
      <t xml:space="preserve">
Para este periodo NO se materializo el riesgo</t>
    </r>
    <r>
      <rPr>
        <sz val="10"/>
        <color rgb="FF000000"/>
        <rFont val="Times New Roman"/>
      </rPr>
      <t>.</t>
    </r>
  </si>
  <si>
    <t>Control 1: Se evidenció la ejecución de la actividad de control 
Control 2: Se evidenció la ejecución de la actividad de control
Control 3: Se evidenció la ejecución de la actividad de control
Acciones de fortalecimiento: Se evidenció la ejecución de la acción de fortalecimiento al 100%, con el soporte de la capacitación realizada a los gestores SIGID.
Recomendacion: continuar ejecutando las actividades de control de manera periodica, con  evidencias completas y coherentes según lo establecido en la descripción del control.</t>
  </si>
  <si>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</si>
  <si>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</si>
  <si>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</si>
  <si>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</si>
  <si>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</si>
  <si>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</si>
  <si>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PREVENIR</t>
  </si>
  <si>
    <t>¿SE MATERIALIZO EL RIESGO DURANTE EL PERIODO?</t>
  </si>
  <si>
    <t>PRODUCTO O REGISTRO QUE QUEDA DE LA EJECUCIÓN DE LAS ACCIONES PARA FORTALECER EL RIESGO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</si>
  <si>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</si>
  <si>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</si>
  <si>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</si>
  <si>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SE RESUELVEN OPORTUNAMENTE</t>
  </si>
  <si>
    <t>NO</t>
  </si>
  <si>
    <t>listados de asistencia</t>
  </si>
  <si>
    <t>¿Se deja evidencia o rastro de la ejecución del control que permita a cualquier tercero con la evidencia llegar a la misma conclusión?</t>
  </si>
  <si>
    <t>COMPLETA</t>
  </si>
  <si>
    <t>EVALUACIÓN A LA GESTIÓN</t>
  </si>
  <si>
    <t>Evaluar el nivel de desarrollo y grado de efectividad del Sistema de Control Interno, mediante la revisión, evaluación y seguimiento a la gestión de los procesos con un enfoque basado en riesgos, para generar alertas y recomendaciones que contribuyan al mejoramiento continuo, en el marco de los roles establecidos para las oficinas de control interno.</t>
  </si>
  <si>
    <t>Inicia con planeación y planificación del Plan Anual de Auditorías, seguido de la ejecución de actividades y autoevaluación al proceso para finalizar con la presentación de los resultados de la evaluación del Sistema de Control Interno al Comité Institucional de Coordinación de Control Interno, el seguimiento a los planes de mejoramiento y a los compromisos establecidos.</t>
  </si>
  <si>
    <t>OBSERVACIONES OFICINA DE          CONTROL INTERNO</t>
  </si>
  <si>
    <t>Primacía de Intereses particulares sobre intereses generales en los procesos de Auditorías Internas.
Inobservancia de los Principios Éticos en el desarrollo de las Auditorías Internas:  Integridad, objetividad, confidencialidad, competencia profesional y conflicto de intereses por parte del equipo Auditor.</t>
  </si>
  <si>
    <t>Manipulación de los resultados de las auditorias y/o seguimientos por parte del equipo auditor a favor del proceso evaluado o de terceros</t>
  </si>
  <si>
    <t xml:space="preserve"> -Informes de Auditoría  sesgados, sin aportes significativos en la mejora de los procesos, lo cual afectaría la efectiva toma de decisiones,  por parte de los usuarios de dichos  informes.</t>
  </si>
  <si>
    <t>MAYOR</t>
  </si>
  <si>
    <t>1. La Jefe de la Oficina de Control Interno anualmente realiza la rotación del equipo auditor entre los miembros del equipo de la Oficina, mediante asignación que queda plasmada en el plan anual de auditoría y en el  Formato Programa de Auditoría S-EVG-FT-001
2.  La Jefe de la Oficina de Control Interno, cada vez que se presenta un informe de auditoría o seguimiento,  realiza la revisión y aprobación de los informes emitidos producto de las auditorías realizadas verificando  que lo que se incluya en el informe concuerde con lo observado en el transcurso de la auditoría de acuerdo con los papeles de trabajo. En caso de detectar que el informe no refleja las situaciones encontradas y evidenciadas en los papeles de trabajo, se devuelve al equipo auditor para que sea corregido.
3. El auditor líder designado para cada auditoria y/o seguimiento controla que se cumpla con las actividades programadas, presentando los avances en reunión de equipo primario de la oficina. En caso de que se detecten retrasos o incumplimientos, se establecen actividades de contingencia que permitan cumplir lo programado.</t>
  </si>
  <si>
    <t>1. Revisar los papeles de trabajo y emitir un nuevo informe de auditoría
2. Poner en conocimiento de los entes de control correspondientes la situación presentada</t>
  </si>
  <si>
    <t>1. Socializar al equipo de la Oficina de Control Interno, el código de ética del auditor, el estatuto de auditoría y los procedimientos de la Oficina</t>
  </si>
  <si>
    <t>01/05/2024 - 30/08/2024</t>
  </si>
  <si>
    <t>1. Para la vigencia 2024, se realizó la programación de actividades del Plan Anual de Auditorias, rotando los auditores en la medida que los recursos asignados lo permiten, se adjunta el formato correspondiente. (Reporte PAA)
2. Los informes de Auditoría, evaluación a la Gestión o de ley emitidos fueron revisados por parte de la jefatura, se adjunta evidencias de dicha revisión y aprobación.
3. En las reuniones mensuales del equipo se realizó seguimiento a todas las actividades del PAA y se informaron los avances por parte de cada uno los lideres de las actividades, se aportan las presentaciones y listados de asistencia de las reuniones; en los meses de septiembre a diciembre no se presentaron atrasos en la ejecución del plan.</t>
  </si>
  <si>
    <t>Durante los meses de septiembre a diciembre de 2024, no se presentó el ingreso de nuevos miembros al equipo, por lo cual durante las reuniones de equipo no se requirió la socialización del Manual Estatuto de Auditoria.</t>
  </si>
  <si>
    <t>No se registraron materializaciones durante este periodo.</t>
  </si>
  <si>
    <t xml:space="preserve">Se evidencian las acciones ejecutadas por cada uno de los controles establecidos, con los respectivos soportes. 
Dado que el riesgo se encuentra en una zona de alto impacto, se evidencias las actividades de fortalecimiento. 
Para el periodo de análisis no se materializó el riesgo. </t>
  </si>
  <si>
    <t>Listados de asistencia, presentaciones realizadas</t>
  </si>
  <si>
    <t xml:space="preserve">Debilidades en los controles del uso de la información a la que se accede en los procesos de seguimiento y/o auditoría </t>
  </si>
  <si>
    <t>Uso indebido de  información confidencial o privilegiada por parte del equipo Auditor, en favor propio o de terceros</t>
  </si>
  <si>
    <t>Deterioro de la imagen y credibilidad de la Oficina de Control Interno
Pérdida de información 
Filtración de la información confidencial o privilegiada de los procesos auditados</t>
  </si>
  <si>
    <t>ALTO</t>
  </si>
  <si>
    <t>1.  La Jefe de la Oficina de Control Interno, cada vez que se solicita información al proceso auditado, realiza la revisión y aprobación de las solicitudes de información verificando  que la información solicitada corresponda al alcance definido para el proceso auditor. En caso de que se detecte información que no corresponda al alcance definido, se exluye de la solicitud.
2.La Jefe de la Oficina de Control Interno emite autorización para el acceso a la carpeta digital en el momento del ingreso de cada equipo auditor por medio del formato GESTIÓN DE USUARIOS, código E-GTIC-FT-014
3. Cada auditor realiza el diligenciamiento del formato INVENTARIO ÚNICO DOCUMENTAL, código A-GDO-FT-018 verificando que todos los documentos generados durante el proceso auditor o de seguimiento  sean entregados y archivados en el momento del retiro del mismo.
4. La auxiliar administrativa asignada a la Oficina de Control Interno, al momento de la creación de los expedientes contractuales de los miembros del equipo de trabajo de la oficina, realiza la verificación de la firma y entrega del Acuerdo de Confidencialidad. en caso de detectar que algun miembro del equipo no ha aportado el formato, solicita su entrega para que forme parte del expediente.</t>
  </si>
  <si>
    <t>1. Poner en conocimiento de los entes de control correspondientes la situación presentada</t>
  </si>
  <si>
    <t>1.Socializar al equipo de la Oficina de Control Interno, el código de ética del auditor</t>
  </si>
  <si>
    <t>1. La Jefe de la Oficina de Control Interno, revisó y aprobó las solicitudes de información, se adjunta evidencia de revisión y envió.
2. Se realizaron solicitudes en los meses de septiembre y diciembre de 2024, se aporta el formato GESTIÓN DE USUARIOS, código E-GTIC-FT-014
3. Para el presente seguimiento no se presentaron terminaciones, por lo cual no se requirió que cada auditor realiza el diligenciamiento del formato INVENTARIO ÚNICO DOCUMENTAL, código A-GDO-FT-018,
4. La secretaria asignada a la Oficina de Control, verifico la firma y entrega del Acuerdo de Confidencialidad. de los 6 auditores que firmaron contrato en el mes de Septiembre, se aporta copia de los 6 Formatos.</t>
  </si>
  <si>
    <t xml:space="preserve">Se evidencian las acciones ejecutadas por cada uno de los controles establecidos, con los respectivos soportes. 
Dado que el riesgo se encuentra en una zona de alto impacto, se evidencias las actividades de fortalecimiento. 
Para el periodo de análisis no se materializó el riesgo.  </t>
  </si>
  <si>
    <t>INSTRUCCION Y JUZGAMIENTO DE PROCESOS DISCIPLINARIOS</t>
  </si>
  <si>
    <t>Ejercer el control disciplinario sobre la conducta de los servidores públicos del IDIPRON, en el cumplimiento de sus deberes funcionales, a través de medidas de corrección o de prevención, con el fin de garantizar los principios de eficiencia moralidad economía y transparencia **</t>
  </si>
  <si>
    <t>La actuación Disciplinaria se origina con la recepción de información proveniente de un servidor público, por queja formulada por cualquier persona, por anónimos o por otro medio que amerite credibilidad y finaliza con cualquiera de las siguientes decisiones: un auto  inhibitorio, un auto de archivo definitivo, un auto de remisión por competencia y el correspondiente fallo sancionatorio o absolutorio en primera instancia. Esta Actuación está destinada a los servidores públicos del IDIPRON aunque se encuentren retirados del servicio. **</t>
  </si>
  <si>
    <t>X</t>
  </si>
  <si>
    <t xml:space="preserve">No. DE RIESGO </t>
  </si>
  <si>
    <r>
      <rPr>
        <b/>
        <sz val="12"/>
        <color rgb="FF000000"/>
        <rFont val="Times New Roman"/>
      </rPr>
      <t>Causa 1:</t>
    </r>
    <r>
      <rPr>
        <sz val="12"/>
        <color rgb="FF000000"/>
        <rFont val="Times New Roman"/>
      </rPr>
      <t xml:space="preserve"> Divulgación de la información por parte de las personas que hacen parte de la Oficina de Control Disciplinario Interno.</t>
    </r>
  </si>
  <si>
    <t xml:space="preserve">Manipulación o alteración de la información asociada al desarrollo de procesos disciplinarios por parte de los servidores o contratistas de la Oficina de Control Disciplinario Interno para beneficio propio  o de un tercero . </t>
  </si>
  <si>
    <t>* Demanda. 
* Violación al debido proceso. 
* Investigación disciplinaria al Grupo de Control Interno Disciplinario.</t>
  </si>
  <si>
    <t xml:space="preserve">
El Jefe de la Oficina de Control Disciplinario Interno, verifica el diligenciamiento del  Acuerdo de confidencialidad cada vez que ingresa un servidor o contratista a la dependencia. En caso de detectarse que un servidor o contratista no ha diligenciado dicho Acuerdo de manera oportuna, se procede a solicitarle de forma escrita su diligenciamiento y firma.</t>
  </si>
  <si>
    <t xml:space="preserve">Se inicia proceso disciplinario.                            Se inicia proceso por incumplimiento del contrato.                                    Se compulsan copias a la Fiscalía General de la Nación. </t>
  </si>
  <si>
    <t xml:space="preserve">Realizar mesas de trabajo con los integrantes de la Oficina de Control  Disciplinario Interno en las cuales se resalte el deber de mantener la reserva en las actuaciones disciplinarias que se adelantan en la dependencia. </t>
  </si>
  <si>
    <t>01/01/2024 al 31/12/2024</t>
  </si>
  <si>
    <t xml:space="preserve">Para el tercer cuatrimestre del 2024, ingresaron a la Oficina de Control Disciplinario Interno 6 contratistas, los cuales al momento de firmar el contrato de prestación de servicios firmaron el acuerdo de confidencialidad.
Como evidenia se anexan los acuerdos de confidencialidad firmados por:
NELSON FERNANDO PALOMINO BRIÑEZ
DAYANA JULIET ÁNGEL MARTINEZ
HERNÁN CAMILO RIVERA FRANCO
BILLY ANDRIC TORRES COTES
JAIRO ANDRES PEÑA BOTELLO
WENDY DAYAN MOSQUERA PARRA 
</t>
  </si>
  <si>
    <t xml:space="preserve">Para el tercer cuatrimestre se realizaron dos mesas de trabajo en la cuales se hizo enfasis y se recalcó la importancia y el deber de mantener la reserva de las actuaciones disciplinarias.
Se adjuntan como evidencia las listas de asistencia de las mesas de trabajo, las cuales se realizaron en las siguientes fechas:
05/11/2024
30/12/2024
</t>
  </si>
  <si>
    <t>N/A</t>
  </si>
  <si>
    <t xml:space="preserve">Control 1: Se valida la acción ejecutada con el control establecido con los respectivos soportes. 
La actividad de fortalecimiento se realizó en el tercer cuatrimestre.
En el periodo analizado no se materializo el riesgo.
</t>
  </si>
  <si>
    <t>OPORTUNA</t>
  </si>
  <si>
    <t>¿Las actividades que se desarrollan en el
control realmente buscan por sí sola prevenir o detectar las causas que pueden dar origen al riesgo, Ej.: verificar, validar, cotejar, comparar, revisar, etc.?</t>
  </si>
  <si>
    <t xml:space="preserve">Listas de asistencia 
</t>
  </si>
  <si>
    <t xml:space="preserve">La jefe de la Oficina de Control Disciplinario Interno, verifica con su contratista técnico, que todos sus integrantes  hayan firmado el acuerdo de confidencialidad establecido por la entidad
A la oficina de Control Disciplinario Interno para el segundo cuatrimestre ingresaron  dos contratistas profesionales,  los cuales se procedió a verificar la suscripción del acuerdo, bajo el código A-TIC-FT-017..
Se resalta que el contratista técnico, la servidora con funciones de secretaria y la jefe de la Oficina suscribieron dicho acuerdo de confidencialidad en el primer cuatrimestre del 2023, acuerdos que fueron cargados como evidencia en el primer seguimeinto realizado. 
</t>
  </si>
  <si>
    <t>Se realizaron reuniones periódicas, dentro de las cuales se profundizó el tema de la reserva de las actuaciones disciplinarias, conforme al artículo 115 de la Ley 1952 de 2019; para no materializar el riesgo de corrupción
Las fechas en las que llevó a cabo las charlas sobre los acuerdos de confidencialidad, se efectuaron:
07/06/2023
14/07/2023
15/08/2023.
De las anteriores reuniones, se anexan las respectivas listas de asistencia de cada una de ellas.</t>
  </si>
  <si>
    <t>Debido a que el riesgo de corrupción no se materializó, no se requirió realizar acciones de contingencia.</t>
  </si>
  <si>
    <r>
      <t xml:space="preserve">Control N°1: </t>
    </r>
    <r>
      <rPr>
        <sz val="10"/>
        <color rgb="FF000000"/>
        <rFont val="Times New Roman"/>
      </rPr>
      <t xml:space="preserve">Se evidencia la ejecución de la actividad de control
</t>
    </r>
    <r>
      <rPr>
        <b/>
        <sz val="10"/>
        <color rgb="FF000000"/>
        <rFont val="Times New Roman"/>
      </rPr>
      <t xml:space="preserve">
Control N°2: </t>
    </r>
    <r>
      <rPr>
        <sz val="10"/>
        <color rgb="FF000000"/>
        <rFont val="Times New Roman"/>
      </rPr>
      <t xml:space="preserve">Se evidencia la ejecución de la actividad de control
</t>
    </r>
    <r>
      <rPr>
        <b/>
        <sz val="10"/>
        <color rgb="FF000000"/>
        <rFont val="Times New Roman"/>
      </rPr>
      <t xml:space="preserve">
Control N°3: </t>
    </r>
    <r>
      <rPr>
        <sz val="10"/>
        <color rgb="FF000000"/>
        <rFont val="Times New Roman"/>
      </rPr>
      <t xml:space="preserve">Se reporta que durante este periodo no se dio aplicación a la actividad de control
</t>
    </r>
    <r>
      <rPr>
        <b/>
        <sz val="10"/>
        <color rgb="FF000000"/>
        <rFont val="Times New Roman"/>
      </rPr>
      <t xml:space="preserve">Control N°4: </t>
    </r>
    <r>
      <rPr>
        <sz val="10"/>
        <color rgb="FF000000"/>
        <rFont val="Times New Roman"/>
      </rPr>
      <t xml:space="preserve">Se evidencia la ejecución de la actividad de control
</t>
    </r>
    <r>
      <rPr>
        <b/>
        <sz val="10"/>
        <color rgb="FF000000"/>
        <rFont val="Times New Roman"/>
      </rPr>
      <t xml:space="preserve">
Acciones de fortalecimiento: </t>
    </r>
    <r>
      <rPr>
        <sz val="10"/>
        <color rgb="FF000000"/>
        <rFont val="Times New Roman"/>
      </rPr>
      <t xml:space="preserve">Se reporta que durante este periodo no se dio aplicación a la actividad de fortalecimiento
</t>
    </r>
    <r>
      <rPr>
        <b/>
        <sz val="10"/>
        <color rgb="FF000000"/>
        <rFont val="Times New Roman"/>
      </rPr>
      <t xml:space="preserve">
No se materializo el riesgo.</t>
    </r>
  </si>
  <si>
    <r>
      <t xml:space="preserve">Control N°1: </t>
    </r>
    <r>
      <rPr>
        <sz val="10"/>
        <color rgb="FF000000"/>
        <rFont val="Times New Roman"/>
      </rPr>
      <t xml:space="preserve">Se evidencia la ejecución de la actividad de control
</t>
    </r>
    <r>
      <rPr>
        <b/>
        <sz val="10"/>
        <color rgb="FF000000"/>
        <rFont val="Times New Roman"/>
      </rPr>
      <t xml:space="preserve">
Control N°2: </t>
    </r>
    <r>
      <rPr>
        <sz val="10"/>
        <color rgb="FF000000"/>
        <rFont val="Times New Roman"/>
      </rPr>
      <t xml:space="preserve">Se evidencia la ejecución de la actividad de control
</t>
    </r>
    <r>
      <rPr>
        <b/>
        <sz val="10"/>
        <color rgb="FF000000"/>
        <rFont val="Times New Roman"/>
      </rPr>
      <t xml:space="preserve">
Control N°3: </t>
    </r>
    <r>
      <rPr>
        <sz val="10"/>
        <color rgb="FF000000"/>
        <rFont val="Times New Roman"/>
      </rPr>
      <t xml:space="preserve">Se evidencia la ejecución de la actividad de control
</t>
    </r>
    <r>
      <rPr>
        <b/>
        <sz val="10"/>
        <color rgb="FF000000"/>
        <rFont val="Times New Roman"/>
      </rPr>
      <t xml:space="preserve">
Acciones de fortalecimiento: </t>
    </r>
    <r>
      <rPr>
        <sz val="10"/>
        <color rgb="FF000000"/>
        <rFont val="Times New Roman"/>
      </rPr>
      <t xml:space="preserve">Se reporta que durante este periodo no se dio aplicacion a la actividad de fortalecimiento
</t>
    </r>
    <r>
      <rPr>
        <b/>
        <sz val="10"/>
        <color rgb="FF000000"/>
        <rFont val="Times New Roman"/>
      </rPr>
      <t xml:space="preserve">
No se materializo el riesgo.</t>
    </r>
  </si>
  <si>
    <r>
      <rPr>
        <b/>
        <sz val="10"/>
        <color rgb="FF000000"/>
        <rFont val="Times New Roman"/>
      </rPr>
      <t xml:space="preserve">
CONTROL 1:
</t>
    </r>
    <r>
      <rPr>
        <sz val="10"/>
        <color rgb="FF000000"/>
        <rFont val="Times New Roman"/>
      </rPr>
      <t xml:space="preserve">
se evidenció la ejecución de la actividad de control
</t>
    </r>
    <r>
      <rPr>
        <b/>
        <sz val="10"/>
        <color rgb="FF000000"/>
        <rFont val="Times New Roman"/>
      </rPr>
      <t xml:space="preserve">ACCION DE FORTALECIMIENTO:
</t>
    </r>
    <r>
      <rPr>
        <sz val="10"/>
        <color rgb="FF000000"/>
        <rFont val="Times New Roman"/>
      </rPr>
      <t xml:space="preserve">Para el periodo se reportea  la ejecución de las acciones para el fortalecimiento del riesgo desarrollando mesas de trabajo encontrado congruencia una vez se realiza cotejo de la información  en la carpeta digital Drive se encuentran cargadas dos registros de asistencia ( Formato Código  A- GDH-FT-010) referenciados en su actividad como análisis jurídico de quejas e informes allegados – reserva de las actuaciones disciplinarias.
</t>
    </r>
    <r>
      <rPr>
        <b/>
        <sz val="10"/>
        <color rgb="FF000000"/>
        <rFont val="Times New Roman"/>
      </rPr>
      <t xml:space="preserve">RIESGO MATERIALIZADO:
</t>
    </r>
    <r>
      <rPr>
        <sz val="10"/>
        <color rgb="FF000000"/>
        <rFont val="Times New Roman"/>
      </rPr>
      <t xml:space="preserve">Para este periodo no se materializó el riesgo para el proceso.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</si>
</sst>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0"/>
      <color theme="1"/>
      <name val="Times New Roman"/>
      <family val="1"/>
    </font>
    <font>
      <b/>
      <sz val="12"/>
      <color theme="1"/>
      <name val="Times New Roman"/>
      <family val="1"/>
    </font>
    <font>
      <sz val="10"/>
      <color theme="1"/>
      <name val="Times New Roman"/>
      <family val="1"/>
    </font>
    <font>
      <sz val="16"/>
      <color theme="1"/>
      <name val="Times New Roman"/>
      <family val="1"/>
    </font>
    <font>
      <sz val="14"/>
      <name val="Times New Roman"/>
      <family val="1"/>
    </font>
    <font>
      <sz val="12"/>
      <name val="Times New Roman"/>
      <family val="1"/>
    </font>
    <font>
      <b/>
      <sz val="20"/>
      <color theme="1"/>
      <name val="Calibri"/>
      <family val="2"/>
      <scheme val="minor"/>
    </font>
    <font>
      <sz val="16"/>
      <color theme="1"/>
      <name val="Calibri"/>
      <family val="2"/>
      <scheme val="minor"/>
    </font>
    <font>
      <b/>
      <sz val="10"/>
      <name val="Times New Roman"/>
      <family val="1"/>
    </font>
    <font>
      <b/>
      <sz val="12"/>
      <name val="Times New Roman"/>
      <family val="1"/>
    </font>
    <font>
      <b/>
      <sz val="20"/>
      <color theme="1"/>
      <name val="Times New Roman"/>
      <family val="1"/>
    </font>
    <font>
      <sz val="14"/>
      <color theme="1"/>
      <name val="Times New Roman"/>
      <family val="1"/>
    </font>
    <font>
      <sz val="12"/>
      <color theme="1"/>
      <name val="Times New Roman"/>
      <family val="1"/>
    </font>
    <font>
      <b/>
      <sz val="16"/>
      <color theme="1"/>
      <name val="Times New Roman"/>
      <family val="1"/>
    </font>
    <font>
      <b/>
      <sz val="11"/>
      <color theme="1"/>
      <name val="Times New Roman"/>
      <family val="1"/>
    </font>
    <font>
      <sz val="10"/>
      <color rgb="FF000000"/>
      <name val="Times New Roman"/>
    </font>
    <font>
      <b/>
      <u/>
      <sz val="10"/>
      <color rgb="FF000000"/>
      <name val="Times New Roman"/>
    </font>
    <font>
      <sz val="10"/>
      <color rgb="FF000000"/>
      <name val="Times New Roman"/>
      <family val="1"/>
    </font>
    <font>
      <u/>
      <sz val="10"/>
      <color rgb="FF000000"/>
      <name val="Times New Roman"/>
    </font>
    <font>
      <b/>
      <sz val="14"/>
      <color theme="1"/>
      <name val="Times New Roman"/>
      <family val="1"/>
    </font>
    <font>
      <sz val="14"/>
      <color rgb="FF000000"/>
      <name val="Times New Roman"/>
      <family val="1"/>
      <charset val="1"/>
    </font>
    <font>
      <sz val="14"/>
      <color rgb="FF000000"/>
      <name val="Times New Roman"/>
      <family val="1"/>
    </font>
    <font>
      <b/>
      <sz val="10"/>
      <color rgb="FF000000"/>
      <name val="Times New Roman"/>
    </font>
    <font>
      <b/>
      <sz val="10"/>
      <color rgb="FF000000"/>
      <name val="Times New Roman"/>
      <family val="1"/>
    </font>
    <font>
      <sz val="14"/>
      <color rgb="FF000000"/>
      <name val="Times New Roman"/>
    </font>
    <font>
      <b/>
      <sz val="18"/>
      <color theme="1"/>
      <name val="Calibri"/>
      <family val="2"/>
      <scheme val="minor"/>
    </font>
    <font>
      <b/>
      <sz val="16"/>
      <color theme="1"/>
      <name val="Times New Roman"/>
    </font>
    <font>
      <sz val="12"/>
      <color rgb="FF000000"/>
      <name val="Times New Roman"/>
    </font>
    <font>
      <b/>
      <sz val="12"/>
      <color rgb="FF000000"/>
      <name val="Times New Roman"/>
    </font>
    <font>
      <sz val="12"/>
      <color theme="1"/>
      <name val="Times New Roman"/>
    </font>
    <font>
      <sz val="12"/>
      <color rgb="FF000000"/>
      <name val="Times New Roman"/>
      <family val="1"/>
    </font>
    <font>
      <sz val="10"/>
      <color rgb="FFFF0000"/>
      <name val="Times New Roman"/>
      <family val="1"/>
    </font>
  </fonts>
  <fills count="8">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64">
    <border>
      <left/>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style="medium">
        <color rgb="FF000000"/>
      </left>
      <right style="medium">
        <color rgb="FF000000"/>
      </right>
      <top style="medium">
        <color rgb="FF000000"/>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thin">
        <color indexed="64"/>
      </left>
      <right style="medium">
        <color indexed="64"/>
      </right>
      <top/>
      <bottom/>
      <diagonal/>
    </border>
    <border>
      <left style="medium">
        <color rgb="FF000000"/>
      </left>
      <right style="medium">
        <color rgb="FF000000"/>
      </right>
      <top/>
      <bottom/>
      <diagonal/>
    </border>
    <border>
      <left style="hair">
        <color indexed="64"/>
      </left>
      <right style="thin">
        <color indexed="64"/>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medium">
        <color rgb="FF000000"/>
      </right>
      <top/>
      <bottom style="medium">
        <color rgb="FF000000"/>
      </bottom>
      <diagonal/>
    </border>
    <border>
      <left style="thin">
        <color indexed="64"/>
      </left>
      <right style="thin">
        <color indexed="64"/>
      </right>
      <top/>
      <bottom style="medium">
        <color rgb="FF000000"/>
      </bottom>
      <diagonal/>
    </border>
    <border>
      <left style="medium">
        <color indexed="64"/>
      </left>
      <right style="thin">
        <color indexed="64"/>
      </right>
      <top/>
      <bottom style="medium">
        <color rgb="FF000000"/>
      </bottom>
      <diagonal/>
    </border>
    <border>
      <left style="thin">
        <color indexed="64"/>
      </left>
      <right style="medium">
        <color indexed="64"/>
      </right>
      <top/>
      <bottom style="medium">
        <color rgb="FF000000"/>
      </bottom>
      <diagonal/>
    </border>
  </borders>
  <cellStyleXfs count="1">
    <xf numFmtId="0" fontId="0" fillId="0" borderId="0"/>
  </cellStyleXfs>
  <cellXfs count="328">
    <xf numFmtId="0" fontId="0" fillId="0" borderId="0" xfId="0"/>
    <xf numFmtId="0" fontId="2" fillId="2" borderId="6" xfId="0" applyFont="1" applyFill="1" applyBorder="1" applyAlignment="1">
      <alignment horizontal="center" vertical="center"/>
    </xf>
    <xf numFmtId="0" fontId="3" fillId="0" borderId="0" xfId="0" applyFont="1"/>
    <xf numFmtId="49" fontId="2" fillId="2" borderId="6" xfId="0" applyNumberFormat="1" applyFont="1" applyFill="1" applyBorder="1" applyAlignment="1">
      <alignment horizontal="center" vertical="center"/>
    </xf>
    <xf numFmtId="14" fontId="2" fillId="2" borderId="6" xfId="0" applyNumberFormat="1" applyFont="1" applyFill="1" applyBorder="1" applyAlignment="1">
      <alignment horizontal="center" vertical="center"/>
    </xf>
    <xf numFmtId="0" fontId="1" fillId="2" borderId="10" xfId="0" applyFont="1" applyFill="1" applyBorder="1" applyAlignment="1">
      <alignment horizontal="left" vertical="center"/>
    </xf>
    <xf numFmtId="0" fontId="1" fillId="2" borderId="0" xfId="0" applyFont="1" applyFill="1" applyAlignment="1">
      <alignment horizontal="center" vertical="center"/>
    </xf>
    <xf numFmtId="14" fontId="1" fillId="2" borderId="0" xfId="0" applyNumberFormat="1" applyFont="1" applyFill="1" applyAlignment="1">
      <alignment horizontal="center" vertical="center"/>
    </xf>
    <xf numFmtId="0" fontId="1" fillId="2" borderId="11" xfId="0" applyFont="1" applyFill="1" applyBorder="1" applyAlignment="1">
      <alignment horizontal="center" vertical="center"/>
    </xf>
    <xf numFmtId="0" fontId="2" fillId="3" borderId="12" xfId="0" applyFont="1" applyFill="1" applyBorder="1" applyAlignment="1">
      <alignment horizontal="left" vertical="center"/>
    </xf>
    <xf numFmtId="0" fontId="1" fillId="0" borderId="0" xfId="0" applyFont="1" applyAlignment="1">
      <alignment horizontal="center" vertical="center"/>
    </xf>
    <xf numFmtId="0" fontId="1" fillId="3" borderId="6" xfId="0" applyFont="1" applyFill="1" applyBorder="1" applyAlignment="1">
      <alignment horizontal="center" vertical="center" wrapText="1"/>
    </xf>
    <xf numFmtId="0" fontId="1" fillId="2" borderId="16" xfId="0" applyFont="1" applyFill="1" applyBorder="1" applyAlignment="1">
      <alignment vertical="center"/>
    </xf>
    <xf numFmtId="0" fontId="3" fillId="0" borderId="0" xfId="0" applyFont="1" applyAlignment="1">
      <alignment horizontal="left" vertical="center"/>
    </xf>
    <xf numFmtId="0" fontId="1" fillId="3" borderId="6" xfId="0" applyFont="1" applyFill="1" applyBorder="1" applyAlignment="1">
      <alignment horizontal="center" vertical="center"/>
    </xf>
    <xf numFmtId="0" fontId="7" fillId="0" borderId="6" xfId="0" applyFont="1" applyBorder="1" applyAlignment="1">
      <alignment horizontal="center" vertical="center"/>
    </xf>
    <xf numFmtId="0" fontId="0" fillId="0" borderId="6" xfId="0" applyBorder="1"/>
    <xf numFmtId="0" fontId="0" fillId="0" borderId="6" xfId="0" applyBorder="1" applyAlignment="1">
      <alignment horizontal="center" vertical="center"/>
    </xf>
    <xf numFmtId="0" fontId="8" fillId="0" borderId="6" xfId="0" applyFont="1" applyBorder="1" applyAlignment="1">
      <alignment horizontal="center" vertical="center"/>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14" fontId="1" fillId="2" borderId="21" xfId="0" applyNumberFormat="1" applyFont="1" applyFill="1" applyBorder="1" applyAlignment="1">
      <alignment horizontal="center" vertical="center"/>
    </xf>
    <xf numFmtId="0" fontId="1" fillId="2" borderId="8" xfId="0" applyFont="1" applyFill="1" applyBorder="1" applyAlignment="1">
      <alignment horizontal="center" vertical="center"/>
    </xf>
    <xf numFmtId="0" fontId="1" fillId="0" borderId="0" xfId="0" applyFont="1" applyAlignment="1">
      <alignment horizontal="center"/>
    </xf>
    <xf numFmtId="0" fontId="1" fillId="4" borderId="30" xfId="0" applyFont="1" applyFill="1" applyBorder="1" applyAlignment="1">
      <alignment horizontal="center"/>
    </xf>
    <xf numFmtId="0" fontId="1" fillId="0" borderId="0" xfId="0" applyFont="1"/>
    <xf numFmtId="0" fontId="1" fillId="4" borderId="36" xfId="0" applyFont="1" applyFill="1" applyBorder="1" applyAlignment="1">
      <alignment horizontal="center" vertical="center" wrapText="1"/>
    </xf>
    <xf numFmtId="0" fontId="1" fillId="0" borderId="0" xfId="0" applyFont="1" applyAlignment="1">
      <alignment horizontal="center" vertical="center" wrapText="1"/>
    </xf>
    <xf numFmtId="0" fontId="9" fillId="4" borderId="39" xfId="0" applyFont="1" applyFill="1" applyBorder="1" applyAlignment="1">
      <alignment horizontal="center" vertical="center" wrapText="1"/>
    </xf>
    <xf numFmtId="0" fontId="9" fillId="4" borderId="36" xfId="0" applyFont="1" applyFill="1" applyBorder="1" applyAlignment="1">
      <alignment horizontal="center" vertical="center" wrapText="1"/>
    </xf>
    <xf numFmtId="0" fontId="9" fillId="4" borderId="36" xfId="0" applyFont="1" applyFill="1" applyBorder="1" applyAlignment="1">
      <alignment horizontal="center" vertical="center"/>
    </xf>
    <xf numFmtId="0" fontId="10" fillId="4" borderId="35" xfId="0" applyFont="1" applyFill="1" applyBorder="1" applyAlignment="1">
      <alignment horizontal="center" vertical="center" wrapText="1"/>
    </xf>
    <xf numFmtId="0" fontId="1" fillId="4" borderId="3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1" fillId="4" borderId="39"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1" fillId="4" borderId="40" xfId="0" applyFont="1" applyFill="1" applyBorder="1" applyAlignment="1">
      <alignment horizontal="center" vertical="center" wrapText="1"/>
    </xf>
    <xf numFmtId="0" fontId="13" fillId="0" borderId="41" xfId="0" applyFont="1" applyBorder="1" applyAlignment="1">
      <alignment horizontal="justify" vertical="top" wrapText="1"/>
    </xf>
    <xf numFmtId="0" fontId="1" fillId="0" borderId="42" xfId="0" applyFont="1" applyBorder="1" applyAlignment="1" applyProtection="1">
      <alignment horizontal="center" vertical="center" wrapText="1"/>
      <protection locked="0"/>
    </xf>
    <xf numFmtId="1" fontId="13" fillId="0" borderId="42" xfId="0" applyNumberFormat="1" applyFont="1" applyBorder="1" applyAlignment="1">
      <alignment horizontal="center" vertical="center"/>
    </xf>
    <xf numFmtId="0" fontId="3" fillId="0" borderId="0" xfId="0" applyFont="1" applyAlignment="1" applyProtection="1">
      <alignment horizontal="center"/>
      <protection locked="0"/>
    </xf>
    <xf numFmtId="0" fontId="13" fillId="0" borderId="45" xfId="0" applyFont="1" applyBorder="1" applyAlignment="1">
      <alignment horizontal="justify" vertical="top" wrapText="1"/>
    </xf>
    <xf numFmtId="0" fontId="1" fillId="0" borderId="46" xfId="0" applyFont="1" applyBorder="1" applyAlignment="1" applyProtection="1">
      <alignment horizontal="center" vertical="center" wrapText="1"/>
      <protection locked="0"/>
    </xf>
    <xf numFmtId="1" fontId="13" fillId="0" borderId="46" xfId="0" applyNumberFormat="1" applyFont="1" applyBorder="1" applyAlignment="1">
      <alignment horizontal="center" vertical="center"/>
    </xf>
    <xf numFmtId="0" fontId="13" fillId="0" borderId="0" xfId="0" applyFont="1" applyAlignment="1">
      <alignment vertical="top" wrapText="1"/>
    </xf>
    <xf numFmtId="0" fontId="13" fillId="6" borderId="6" xfId="0" applyFont="1" applyFill="1" applyBorder="1" applyAlignment="1">
      <alignment horizontal="center" vertical="center" wrapText="1"/>
    </xf>
    <xf numFmtId="0" fontId="1" fillId="0" borderId="0" xfId="0" applyFont="1" applyAlignment="1" applyProtection="1">
      <alignment horizontal="justify" vertical="center" wrapText="1"/>
      <protection locked="0"/>
    </xf>
    <xf numFmtId="0" fontId="13" fillId="0" borderId="55" xfId="0" applyFont="1" applyBorder="1" applyAlignment="1">
      <alignment horizontal="justify" vertical="top" wrapText="1"/>
    </xf>
    <xf numFmtId="0" fontId="1" fillId="0" borderId="56" xfId="0" applyFont="1" applyBorder="1" applyAlignment="1" applyProtection="1">
      <alignment horizontal="center" vertical="center" wrapText="1"/>
      <protection locked="0"/>
    </xf>
    <xf numFmtId="1" fontId="13" fillId="0" borderId="56" xfId="0" applyNumberFormat="1" applyFont="1" applyBorder="1" applyAlignment="1">
      <alignment horizontal="center" vertical="center"/>
    </xf>
    <xf numFmtId="0" fontId="1" fillId="3" borderId="16" xfId="0" applyFont="1" applyFill="1" applyBorder="1" applyAlignment="1">
      <alignment horizontal="center" vertical="center"/>
    </xf>
    <xf numFmtId="0" fontId="0" fillId="0" borderId="5" xfId="0" applyBorder="1"/>
    <xf numFmtId="0" fontId="26" fillId="0" borderId="6" xfId="0" applyFont="1" applyBorder="1" applyAlignment="1">
      <alignment horizontal="center" vertical="center"/>
    </xf>
    <xf numFmtId="0" fontId="27" fillId="0" borderId="6" xfId="0" applyFont="1" applyBorder="1" applyAlignment="1">
      <alignment horizontal="center" vertical="center"/>
    </xf>
    <xf numFmtId="0" fontId="2" fillId="0" borderId="0" xfId="0" applyFont="1" applyAlignment="1">
      <alignment horizontal="center"/>
    </xf>
    <xf numFmtId="0" fontId="13" fillId="0" borderId="0" xfId="0" applyFont="1"/>
    <xf numFmtId="0" fontId="2" fillId="4" borderId="30" xfId="0" applyFont="1" applyFill="1" applyBorder="1" applyAlignment="1">
      <alignment horizontal="center"/>
    </xf>
    <xf numFmtId="0" fontId="2" fillId="4" borderId="36"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xf numFmtId="0" fontId="10" fillId="4" borderId="39"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0" fillId="4" borderId="36" xfId="0" applyFont="1" applyFill="1" applyBorder="1" applyAlignment="1">
      <alignment horizontal="center" vertical="center"/>
    </xf>
    <xf numFmtId="0" fontId="2" fillId="4" borderId="3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4" borderId="39"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0" borderId="42" xfId="0" applyFont="1" applyBorder="1" applyAlignment="1" applyProtection="1">
      <alignment horizontal="center" vertical="center" wrapText="1"/>
      <protection locked="0"/>
    </xf>
    <xf numFmtId="0" fontId="13" fillId="0" borderId="0" xfId="0" applyFont="1" applyAlignment="1" applyProtection="1">
      <alignment horizontal="center"/>
      <protection locked="0"/>
    </xf>
    <xf numFmtId="0" fontId="31" fillId="0" borderId="0" xfId="0" applyFont="1"/>
    <xf numFmtId="0" fontId="2" fillId="0" borderId="46" xfId="0" applyFont="1" applyBorder="1" applyAlignment="1" applyProtection="1">
      <alignment horizontal="center" vertical="center" wrapText="1"/>
      <protection locked="0"/>
    </xf>
    <xf numFmtId="0" fontId="2" fillId="0" borderId="0" xfId="0" applyFont="1" applyAlignment="1" applyProtection="1">
      <alignment horizontal="justify" vertical="center" wrapText="1"/>
      <protection locked="0"/>
    </xf>
    <xf numFmtId="0" fontId="2" fillId="0" borderId="56" xfId="0" applyFont="1" applyBorder="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protection locked="0"/>
    </xf>
    <xf numFmtId="0" fontId="18" fillId="0" borderId="53" xfId="0" applyFont="1" applyBorder="1" applyAlignment="1" applyProtection="1">
      <alignment horizontal="center" vertical="center"/>
      <protection locked="0"/>
    </xf>
    <xf numFmtId="0" fontId="16" fillId="0" borderId="44"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60" xfId="0" applyFont="1" applyBorder="1" applyAlignment="1">
      <alignment horizontal="center" vertical="center" wrapText="1"/>
    </xf>
    <xf numFmtId="0" fontId="20" fillId="0" borderId="50" xfId="0" applyFont="1" applyBorder="1" applyAlignment="1">
      <alignment horizontal="center" vertical="center" wrapText="1"/>
    </xf>
    <xf numFmtId="0" fontId="20" fillId="0" borderId="47" xfId="0" applyFont="1" applyBorder="1" applyAlignment="1">
      <alignment horizontal="center" vertical="center" wrapText="1"/>
    </xf>
    <xf numFmtId="0" fontId="20" fillId="0" borderId="57" xfId="0" applyFont="1" applyBorder="1" applyAlignment="1">
      <alignment horizontal="center" vertical="center" wrapText="1"/>
    </xf>
    <xf numFmtId="0" fontId="20" fillId="5" borderId="6" xfId="0" applyFont="1" applyFill="1" applyBorder="1" applyAlignment="1">
      <alignment horizontal="center" vertical="center" wrapText="1"/>
    </xf>
    <xf numFmtId="0" fontId="20" fillId="5" borderId="53"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14" fillId="6" borderId="36" xfId="0" applyFont="1" applyFill="1" applyBorder="1" applyAlignment="1">
      <alignment horizontal="center" vertical="center" wrapText="1"/>
    </xf>
    <xf numFmtId="0" fontId="14" fillId="6" borderId="52" xfId="0" applyFont="1" applyFill="1" applyBorder="1" applyAlignment="1">
      <alignment horizontal="center" vertical="center" wrapText="1"/>
    </xf>
    <xf numFmtId="0" fontId="1" fillId="7" borderId="38" xfId="0" applyFont="1" applyFill="1" applyBorder="1" applyAlignment="1" applyProtection="1">
      <alignment horizontal="justify" vertical="center" wrapText="1"/>
      <protection locked="0"/>
    </xf>
    <xf numFmtId="0" fontId="1" fillId="7" borderId="40" xfId="0" applyFont="1" applyFill="1" applyBorder="1" applyAlignment="1" applyProtection="1">
      <alignment horizontal="justify" vertical="center" wrapText="1"/>
      <protection locked="0"/>
    </xf>
    <xf numFmtId="0" fontId="3" fillId="0" borderId="38" xfId="0" applyFont="1" applyBorder="1" applyAlignment="1" applyProtection="1">
      <alignment horizontal="center" vertical="center" indent="1"/>
      <protection locked="0"/>
    </xf>
    <xf numFmtId="0" fontId="3" fillId="0" borderId="58" xfId="0" applyFont="1" applyBorder="1" applyAlignment="1" applyProtection="1">
      <alignment horizontal="center" vertical="center" indent="1"/>
      <protection locked="0"/>
    </xf>
    <xf numFmtId="0" fontId="12" fillId="0" borderId="38" xfId="0" applyFont="1" applyBorder="1" applyAlignment="1" applyProtection="1">
      <alignment horizontal="center" vertical="center" wrapText="1"/>
      <protection locked="0"/>
    </xf>
    <xf numFmtId="0" fontId="12" fillId="0" borderId="58" xfId="0" applyFont="1" applyBorder="1" applyAlignment="1" applyProtection="1">
      <alignment horizontal="center" vertical="center" wrapText="1"/>
      <protection locked="0"/>
    </xf>
    <xf numFmtId="0" fontId="12" fillId="0" borderId="48" xfId="0" applyFont="1" applyBorder="1" applyAlignment="1" applyProtection="1">
      <alignment horizontal="center" vertical="center" wrapText="1"/>
      <protection locked="0"/>
    </xf>
    <xf numFmtId="14" fontId="3" fillId="0" borderId="28" xfId="0" applyNumberFormat="1"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51" xfId="0" applyFont="1" applyBorder="1" applyAlignment="1" applyProtection="1">
      <alignment horizontal="center" vertical="center"/>
      <protection locked="0"/>
    </xf>
    <xf numFmtId="0" fontId="18" fillId="0" borderId="6" xfId="0" applyFont="1" applyBorder="1" applyAlignment="1" applyProtection="1">
      <alignment horizontal="center" vertical="center" wrapText="1"/>
      <protection locked="0"/>
    </xf>
    <xf numFmtId="0" fontId="18" fillId="0" borderId="53" xfId="0" applyFont="1" applyBorder="1" applyAlignment="1" applyProtection="1">
      <alignment horizontal="center" vertical="center" wrapText="1"/>
      <protection locked="0"/>
    </xf>
    <xf numFmtId="0" fontId="3" fillId="0" borderId="29" xfId="0" applyFont="1" applyBorder="1" applyAlignment="1" applyProtection="1">
      <alignment horizontal="center" vertical="center" wrapText="1"/>
      <protection locked="0"/>
    </xf>
    <xf numFmtId="0" fontId="3" fillId="0" borderId="59" xfId="0" applyFont="1" applyBorder="1" applyAlignment="1" applyProtection="1">
      <alignment horizontal="center" vertical="center" wrapText="1"/>
      <protection locked="0"/>
    </xf>
    <xf numFmtId="0" fontId="15" fillId="0" borderId="16"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52" xfId="0" applyFont="1" applyBorder="1" applyAlignment="1">
      <alignment horizontal="center" vertical="center" wrapText="1"/>
    </xf>
    <xf numFmtId="0" fontId="9" fillId="0" borderId="16" xfId="0" applyFont="1" applyBorder="1" applyAlignment="1" applyProtection="1">
      <alignment horizontal="center" vertical="center" wrapText="1"/>
      <protection locked="0"/>
    </xf>
    <xf numFmtId="0" fontId="9" fillId="0" borderId="36" xfId="0" applyFont="1" applyBorder="1" applyAlignment="1" applyProtection="1">
      <alignment horizontal="center" vertical="center" wrapText="1"/>
      <protection locked="0"/>
    </xf>
    <xf numFmtId="0" fontId="9" fillId="0" borderId="52" xfId="0" applyFont="1" applyBorder="1" applyAlignment="1" applyProtection="1">
      <alignment horizontal="center" vertical="center" wrapText="1"/>
      <protection locked="0"/>
    </xf>
    <xf numFmtId="0" fontId="10" fillId="2" borderId="16" xfId="0" applyFont="1" applyFill="1" applyBorder="1" applyAlignment="1">
      <alignment horizontal="center" vertical="center"/>
    </xf>
    <xf numFmtId="0" fontId="10" fillId="2" borderId="36" xfId="0" applyFont="1" applyFill="1" applyBorder="1" applyAlignment="1">
      <alignment horizontal="center" vertical="center"/>
    </xf>
    <xf numFmtId="0" fontId="10" fillId="2" borderId="52" xfId="0" applyFont="1" applyFill="1" applyBorder="1" applyAlignment="1">
      <alignment horizontal="center" vertical="center"/>
    </xf>
    <xf numFmtId="0" fontId="9" fillId="0" borderId="16"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52" xfId="0" applyFont="1" applyBorder="1" applyAlignment="1">
      <alignment horizontal="center" vertical="center" wrapText="1"/>
    </xf>
    <xf numFmtId="0" fontId="12" fillId="0" borderId="38" xfId="0" applyFont="1" applyBorder="1" applyAlignment="1" applyProtection="1">
      <alignment horizontal="justify" vertical="center" wrapText="1"/>
      <protection locked="0"/>
    </xf>
    <xf numFmtId="0" fontId="12" fillId="0" borderId="48" xfId="0" applyFont="1" applyBorder="1" applyAlignment="1" applyProtection="1">
      <alignment horizontal="justify" vertical="center"/>
      <protection locked="0"/>
    </xf>
    <xf numFmtId="0" fontId="12" fillId="0" borderId="16" xfId="0" applyFont="1" applyBorder="1" applyAlignment="1" applyProtection="1">
      <alignment horizontal="justify" vertical="center" wrapText="1"/>
      <protection locked="0"/>
    </xf>
    <xf numFmtId="0" fontId="12" fillId="0" borderId="36" xfId="0" applyFont="1" applyBorder="1" applyAlignment="1" applyProtection="1">
      <alignment horizontal="justify" vertical="center" wrapText="1"/>
      <protection locked="0"/>
    </xf>
    <xf numFmtId="0" fontId="12" fillId="0" borderId="52" xfId="0" applyFont="1" applyBorder="1" applyAlignment="1" applyProtection="1">
      <alignment horizontal="justify" vertical="center" wrapText="1"/>
      <protection locked="0"/>
    </xf>
    <xf numFmtId="0" fontId="5" fillId="0" borderId="6" xfId="0" applyFont="1" applyBorder="1" applyAlignment="1" applyProtection="1">
      <alignment horizontal="justify" vertical="center" wrapText="1"/>
      <protection locked="0"/>
    </xf>
    <xf numFmtId="0" fontId="5" fillId="0" borderId="53" xfId="0" applyFont="1" applyBorder="1" applyAlignment="1" applyProtection="1">
      <alignment horizontal="justify" vertical="center" wrapText="1"/>
      <protection locked="0"/>
    </xf>
    <xf numFmtId="1" fontId="14" fillId="0" borderId="43" xfId="0" applyNumberFormat="1" applyFont="1" applyBorder="1" applyAlignment="1">
      <alignment horizontal="center" vertical="center" wrapText="1"/>
    </xf>
    <xf numFmtId="1" fontId="14" fillId="0" borderId="47" xfId="0" applyNumberFormat="1" applyFont="1" applyBorder="1" applyAlignment="1">
      <alignment horizontal="center" vertical="center" wrapText="1"/>
    </xf>
    <xf numFmtId="0" fontId="2" fillId="0" borderId="16"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52" xfId="0" applyFont="1" applyBorder="1" applyAlignment="1">
      <alignment horizontal="center" vertical="center" wrapText="1"/>
    </xf>
    <xf numFmtId="0" fontId="14" fillId="5" borderId="6" xfId="0" applyFont="1" applyFill="1" applyBorder="1" applyAlignment="1">
      <alignment horizontal="center" vertical="center"/>
    </xf>
    <xf numFmtId="0" fontId="14" fillId="0" borderId="16"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52" xfId="0" applyFont="1" applyBorder="1" applyAlignment="1">
      <alignment horizontal="center" vertical="center" wrapText="1"/>
    </xf>
    <xf numFmtId="0" fontId="15" fillId="0" borderId="6" xfId="0" applyFont="1" applyBorder="1" applyAlignment="1">
      <alignment horizontal="center" vertical="center" wrapText="1"/>
    </xf>
    <xf numFmtId="0" fontId="1" fillId="4" borderId="16" xfId="0" applyFont="1" applyFill="1" applyBorder="1" applyAlignment="1">
      <alignment horizontal="center" vertical="center" wrapText="1"/>
    </xf>
    <xf numFmtId="0" fontId="1" fillId="4" borderId="3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11" fillId="0" borderId="28" xfId="0" applyFont="1" applyBorder="1" applyAlignment="1" applyProtection="1">
      <alignment horizontal="center" vertical="center" wrapText="1"/>
      <protection locked="0"/>
    </xf>
    <xf numFmtId="0" fontId="11" fillId="0" borderId="51" xfId="0" applyFont="1" applyBorder="1" applyAlignment="1" applyProtection="1">
      <alignment horizontal="center" vertical="center" wrapText="1"/>
      <protection locked="0"/>
    </xf>
    <xf numFmtId="0" fontId="12" fillId="0" borderId="6" xfId="0" applyFont="1" applyBorder="1" applyAlignment="1" applyProtection="1">
      <alignment horizontal="justify" vertical="center" wrapText="1"/>
      <protection locked="0"/>
    </xf>
    <xf numFmtId="0" fontId="12" fillId="0" borderId="6" xfId="0" applyFont="1" applyBorder="1" applyAlignment="1" applyProtection="1">
      <alignment horizontal="justify" vertical="center"/>
      <protection locked="0"/>
    </xf>
    <xf numFmtId="0" fontId="12" fillId="0" borderId="53" xfId="0" applyFont="1" applyBorder="1" applyAlignment="1" applyProtection="1">
      <alignment horizontal="justify" vertical="center"/>
      <protection locked="0"/>
    </xf>
    <xf numFmtId="0" fontId="9" fillId="0" borderId="37" xfId="0" applyFont="1" applyBorder="1" applyAlignment="1" applyProtection="1">
      <alignment horizontal="center" vertical="center" wrapText="1"/>
      <protection locked="0"/>
    </xf>
    <xf numFmtId="0" fontId="9" fillId="0" borderId="39" xfId="0" applyFont="1" applyBorder="1" applyAlignment="1" applyProtection="1">
      <alignment horizontal="center" vertical="center" wrapText="1"/>
      <protection locked="0"/>
    </xf>
    <xf numFmtId="0" fontId="9" fillId="0" borderId="54"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53" xfId="0" applyFont="1" applyBorder="1" applyAlignment="1" applyProtection="1">
      <alignment horizontal="center" vertical="center" wrapText="1"/>
      <protection locked="0"/>
    </xf>
    <xf numFmtId="0" fontId="9" fillId="4" borderId="3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1" fillId="4" borderId="6" xfId="0" applyFont="1" applyFill="1" applyBorder="1" applyAlignment="1">
      <alignment horizontal="center" vertical="center"/>
    </xf>
    <xf numFmtId="0" fontId="1" fillId="4" borderId="16" xfId="0" applyFont="1" applyFill="1" applyBorder="1" applyAlignment="1">
      <alignment horizontal="center" vertical="center"/>
    </xf>
    <xf numFmtId="0" fontId="1" fillId="4" borderId="35" xfId="0" applyFont="1" applyFill="1" applyBorder="1" applyAlignment="1">
      <alignment horizontal="center" vertical="center"/>
    </xf>
    <xf numFmtId="0" fontId="1" fillId="4" borderId="36" xfId="0" applyFont="1" applyFill="1" applyBorder="1" applyAlignment="1">
      <alignment horizontal="center" vertical="center" wrapText="1"/>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32" xfId="0" applyFont="1" applyFill="1" applyBorder="1" applyAlignment="1">
      <alignment horizontal="center" vertical="center"/>
    </xf>
    <xf numFmtId="0" fontId="1" fillId="4" borderId="0" xfId="0" applyFont="1" applyFill="1" applyAlignment="1">
      <alignment horizontal="center" vertical="center"/>
    </xf>
    <xf numFmtId="0" fontId="1" fillId="4" borderId="33"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28" xfId="0" applyFont="1" applyFill="1" applyBorder="1" applyAlignment="1">
      <alignment horizontal="center" vertical="center" wrapText="1"/>
    </xf>
    <xf numFmtId="0" fontId="1" fillId="4" borderId="37" xfId="0" applyFont="1" applyFill="1" applyBorder="1" applyAlignment="1">
      <alignment horizontal="center" vertical="center" wrapText="1"/>
    </xf>
    <xf numFmtId="0" fontId="1" fillId="4" borderId="38" xfId="0" applyFont="1" applyFill="1" applyBorder="1" applyAlignment="1">
      <alignment horizontal="center" vertical="center" wrapText="1"/>
    </xf>
    <xf numFmtId="0" fontId="1" fillId="0" borderId="28" xfId="0" applyFont="1" applyBorder="1" applyAlignment="1">
      <alignment horizontal="center"/>
    </xf>
    <xf numFmtId="0" fontId="1" fillId="0" borderId="6" xfId="0" applyFont="1" applyBorder="1" applyAlignment="1">
      <alignment horizontal="center"/>
    </xf>
    <xf numFmtId="0" fontId="1" fillId="0" borderId="1" xfId="0" applyFont="1" applyBorder="1" applyAlignment="1">
      <alignment horizontal="center"/>
    </xf>
    <xf numFmtId="0" fontId="1" fillId="0" borderId="30" xfId="0" applyFont="1" applyBorder="1" applyAlignment="1">
      <alignment horizontal="center"/>
    </xf>
    <xf numFmtId="0" fontId="1" fillId="0" borderId="31" xfId="0" applyFont="1" applyBorder="1" applyAlignment="1">
      <alignment horizontal="center"/>
    </xf>
    <xf numFmtId="0" fontId="1" fillId="4" borderId="34" xfId="0" applyFont="1" applyFill="1" applyBorder="1" applyAlignment="1">
      <alignment horizontal="center"/>
    </xf>
    <xf numFmtId="0" fontId="1" fillId="4" borderId="35" xfId="0" applyFont="1" applyFill="1" applyBorder="1" applyAlignment="1">
      <alignment horizont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14" fontId="4" fillId="2" borderId="1" xfId="0" applyNumberFormat="1" applyFont="1" applyFill="1" applyBorder="1" applyAlignment="1">
      <alignment horizontal="center" vertical="center"/>
    </xf>
    <xf numFmtId="0" fontId="4" fillId="2" borderId="5" xfId="0" applyFont="1" applyFill="1" applyBorder="1" applyAlignment="1">
      <alignment horizontal="center" vertical="center"/>
    </xf>
    <xf numFmtId="0" fontId="5" fillId="2" borderId="17" xfId="0" applyFont="1" applyFill="1" applyBorder="1" applyAlignment="1">
      <alignment horizontal="left" vertical="center" wrapText="1"/>
    </xf>
    <xf numFmtId="0" fontId="6" fillId="2" borderId="18"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1" fillId="4" borderId="22" xfId="0" applyFont="1" applyFill="1" applyBorder="1" applyAlignment="1">
      <alignment horizontal="center"/>
    </xf>
    <xf numFmtId="0" fontId="1" fillId="4" borderId="23" xfId="0" applyFont="1" applyFill="1" applyBorder="1" applyAlignment="1">
      <alignment horizontal="center"/>
    </xf>
    <xf numFmtId="0" fontId="1" fillId="4" borderId="24" xfId="0" applyFont="1" applyFill="1" applyBorder="1" applyAlignment="1">
      <alignment horizontal="center"/>
    </xf>
    <xf numFmtId="0" fontId="1" fillId="4" borderId="25" xfId="0" applyFont="1" applyFill="1" applyBorder="1" applyAlignment="1">
      <alignment horizontal="center"/>
    </xf>
    <xf numFmtId="0" fontId="1" fillId="4" borderId="26" xfId="0" applyFont="1" applyFill="1" applyBorder="1" applyAlignment="1">
      <alignment horizontal="center"/>
    </xf>
    <xf numFmtId="0" fontId="1" fillId="4" borderId="27" xfId="0" applyFont="1" applyFill="1" applyBorder="1" applyAlignment="1">
      <alignment horizontal="center"/>
    </xf>
    <xf numFmtId="0" fontId="1"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2" fillId="0" borderId="16" xfId="0" applyFont="1" applyBorder="1" applyAlignment="1">
      <alignment vertical="center" wrapText="1"/>
    </xf>
    <xf numFmtId="0" fontId="22" fillId="0" borderId="36" xfId="0" applyFont="1" applyBorder="1" applyAlignment="1">
      <alignment vertical="center" wrapText="1"/>
    </xf>
    <xf numFmtId="0" fontId="22" fillId="0" borderId="61" xfId="0" applyFont="1" applyBorder="1" applyAlignment="1">
      <alignment vertical="center" wrapText="1"/>
    </xf>
    <xf numFmtId="0" fontId="12" fillId="0" borderId="29" xfId="0" applyFont="1" applyBorder="1" applyAlignment="1" applyProtection="1">
      <alignment horizontal="center" vertical="center" wrapText="1"/>
      <protection locked="0"/>
    </xf>
    <xf numFmtId="0" fontId="12" fillId="0" borderId="59" xfId="0" applyFont="1" applyBorder="1" applyAlignment="1" applyProtection="1">
      <alignment horizontal="center" vertical="center" wrapText="1"/>
      <protection locked="0"/>
    </xf>
    <xf numFmtId="0" fontId="25" fillId="0" borderId="38" xfId="0" applyFont="1" applyBorder="1" applyAlignment="1">
      <alignment vertical="center" wrapText="1"/>
    </xf>
    <xf numFmtId="0" fontId="22" fillId="0" borderId="48" xfId="0" applyFont="1" applyBorder="1" applyAlignment="1">
      <alignment vertical="center" wrapText="1"/>
    </xf>
    <xf numFmtId="0" fontId="22" fillId="0" borderId="63" xfId="0" applyFont="1" applyBorder="1" applyAlignment="1">
      <alignment vertical="center" wrapText="1"/>
    </xf>
    <xf numFmtId="0" fontId="23" fillId="0" borderId="37" xfId="0" applyFont="1" applyBorder="1" applyAlignment="1">
      <alignment horizontal="center" vertical="center" wrapText="1"/>
    </xf>
    <xf numFmtId="0" fontId="24" fillId="0" borderId="39" xfId="0" applyFont="1" applyBorder="1" applyAlignment="1">
      <alignment horizontal="center" vertical="center" wrapText="1"/>
    </xf>
    <xf numFmtId="0" fontId="24" fillId="0" borderId="62" xfId="0" applyFont="1" applyBorder="1" applyAlignment="1">
      <alignment horizontal="center" vertical="center" wrapText="1"/>
    </xf>
    <xf numFmtId="0" fontId="3" fillId="0" borderId="38" xfId="0" applyFont="1" applyBorder="1" applyAlignment="1" applyProtection="1">
      <alignment horizontal="center"/>
      <protection locked="0"/>
    </xf>
    <xf numFmtId="0" fontId="3" fillId="0" borderId="58" xfId="0" applyFont="1" applyBorder="1" applyAlignment="1" applyProtection="1">
      <alignment horizontal="center"/>
      <protection locked="0"/>
    </xf>
    <xf numFmtId="0" fontId="5" fillId="0" borderId="38" xfId="0" applyFont="1" applyBorder="1" applyAlignment="1" applyProtection="1">
      <alignment horizontal="center" vertical="center" wrapText="1"/>
      <protection locked="0"/>
    </xf>
    <xf numFmtId="0" fontId="5" fillId="0" borderId="48" xfId="0" applyFont="1" applyBorder="1" applyAlignment="1" applyProtection="1">
      <alignment horizontal="center" vertical="center" wrapText="1"/>
      <protection locked="0"/>
    </xf>
    <xf numFmtId="14" fontId="12" fillId="0" borderId="28" xfId="0" applyNumberFormat="1" applyFont="1" applyBorder="1" applyAlignment="1" applyProtection="1">
      <alignment horizontal="center" vertical="center"/>
      <protection locked="0"/>
    </xf>
    <xf numFmtId="0" fontId="12" fillId="0" borderId="28" xfId="0" applyFont="1" applyBorder="1" applyAlignment="1" applyProtection="1">
      <alignment horizontal="center" vertical="center"/>
      <protection locked="0"/>
    </xf>
    <xf numFmtId="0" fontId="12" fillId="0" borderId="51" xfId="0" applyFont="1" applyBorder="1" applyAlignment="1" applyProtection="1">
      <alignment horizontal="center" vertical="center"/>
      <protection locked="0"/>
    </xf>
    <xf numFmtId="0" fontId="21" fillId="0" borderId="16" xfId="0" applyFont="1" applyBorder="1" applyAlignment="1">
      <alignment vertical="center" wrapText="1"/>
    </xf>
    <xf numFmtId="0" fontId="21" fillId="0" borderId="36" xfId="0" applyFont="1" applyBorder="1" applyAlignment="1">
      <alignment vertical="center" wrapText="1"/>
    </xf>
    <xf numFmtId="0" fontId="21" fillId="0" borderId="61" xfId="0" applyFont="1" applyBorder="1" applyAlignment="1">
      <alignment vertical="center" wrapText="1"/>
    </xf>
    <xf numFmtId="0" fontId="18" fillId="0" borderId="28" xfId="0" applyFont="1" applyBorder="1" applyAlignment="1" applyProtection="1">
      <alignment horizontal="left" vertical="center" wrapText="1"/>
      <protection locked="0"/>
    </xf>
    <xf numFmtId="0" fontId="3" fillId="0" borderId="28"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20" fillId="0" borderId="38" xfId="0" applyFont="1" applyBorder="1" applyAlignment="1" applyProtection="1">
      <alignment horizontal="center" vertical="center"/>
      <protection locked="0"/>
    </xf>
    <xf numFmtId="0" fontId="20" fillId="0" borderId="58" xfId="0" applyFont="1" applyBorder="1" applyAlignment="1" applyProtection="1">
      <alignment horizontal="center" vertical="center"/>
      <protection locked="0"/>
    </xf>
    <xf numFmtId="0" fontId="5" fillId="0" borderId="16" xfId="0" applyFont="1" applyBorder="1" applyAlignment="1">
      <alignment vertical="center" wrapText="1"/>
    </xf>
    <xf numFmtId="0" fontId="5" fillId="0" borderId="36" xfId="0" applyFont="1" applyBorder="1" applyAlignment="1">
      <alignment vertical="center" wrapText="1"/>
    </xf>
    <xf numFmtId="0" fontId="5" fillId="0" borderId="61" xfId="0" applyFont="1" applyBorder="1" applyAlignment="1">
      <alignment vertical="center" wrapText="1"/>
    </xf>
    <xf numFmtId="0" fontId="22" fillId="0" borderId="6" xfId="0" applyFont="1" applyBorder="1" applyAlignment="1" applyProtection="1">
      <alignment horizontal="center" vertical="center" wrapText="1"/>
      <protection locked="0"/>
    </xf>
    <xf numFmtId="0" fontId="22" fillId="0" borderId="53" xfId="0" applyFont="1" applyBorder="1" applyAlignment="1" applyProtection="1">
      <alignment horizontal="center" vertical="center" wrapText="1"/>
      <protection locked="0"/>
    </xf>
    <xf numFmtId="14" fontId="32" fillId="0" borderId="28" xfId="0" applyNumberFormat="1" applyFont="1" applyBorder="1" applyAlignment="1" applyProtection="1">
      <alignment horizontal="center" vertical="center" wrapText="1"/>
      <protection locked="0"/>
    </xf>
    <xf numFmtId="0" fontId="32" fillId="0" borderId="28" xfId="0" applyFont="1" applyBorder="1" applyAlignment="1" applyProtection="1">
      <alignment horizontal="center" vertical="center" wrapText="1"/>
      <protection locked="0"/>
    </xf>
    <xf numFmtId="0" fontId="32" fillId="0" borderId="51" xfId="0" applyFont="1" applyBorder="1" applyAlignment="1" applyProtection="1">
      <alignment horizontal="center" vertical="center" wrapText="1"/>
      <protection locked="0"/>
    </xf>
    <xf numFmtId="0" fontId="32" fillId="0" borderId="16" xfId="0" applyFont="1" applyBorder="1" applyAlignment="1" applyProtection="1">
      <alignment horizontal="center" vertical="center" wrapText="1"/>
      <protection locked="0"/>
    </xf>
    <xf numFmtId="0" fontId="32" fillId="0" borderId="36" xfId="0" applyFont="1" applyBorder="1" applyAlignment="1" applyProtection="1">
      <alignment horizontal="center" vertical="center" wrapText="1"/>
      <protection locked="0"/>
    </xf>
    <xf numFmtId="0" fontId="32" fillId="0" borderId="52" xfId="0" applyFont="1" applyBorder="1" applyAlignment="1" applyProtection="1">
      <alignment horizontal="center" vertical="center" wrapText="1"/>
      <protection locked="0"/>
    </xf>
    <xf numFmtId="0" fontId="32" fillId="0" borderId="6" xfId="0" applyFont="1" applyBorder="1" applyAlignment="1" applyProtection="1">
      <alignment horizontal="center" vertical="center" wrapText="1"/>
      <protection locked="0"/>
    </xf>
    <xf numFmtId="0" fontId="32" fillId="0" borderId="53" xfId="0" applyFont="1" applyBorder="1" applyAlignment="1" applyProtection="1">
      <alignment horizontal="center" vertical="center" wrapText="1"/>
      <protection locked="0"/>
    </xf>
    <xf numFmtId="0" fontId="28" fillId="0" borderId="29" xfId="0" applyFont="1" applyBorder="1" applyAlignment="1" applyProtection="1">
      <alignment horizontal="center" vertical="center" wrapText="1"/>
      <protection locked="0"/>
    </xf>
    <xf numFmtId="0" fontId="13" fillId="0" borderId="29" xfId="0" applyFont="1" applyBorder="1" applyAlignment="1" applyProtection="1">
      <alignment horizontal="center" vertical="center" wrapText="1"/>
      <protection locked="0"/>
    </xf>
    <xf numFmtId="0" fontId="13" fillId="0" borderId="59" xfId="0" applyFont="1" applyBorder="1" applyAlignment="1" applyProtection="1">
      <alignment horizontal="center" vertical="center" wrapText="1"/>
      <protection locked="0"/>
    </xf>
    <xf numFmtId="0" fontId="16" fillId="0" borderId="29" xfId="0" applyFont="1" applyBorder="1" applyAlignment="1" applyProtection="1">
      <alignment horizontal="center" vertical="center" wrapText="1"/>
      <protection locked="0"/>
    </xf>
    <xf numFmtId="0" fontId="31" fillId="0" borderId="29" xfId="0" applyFont="1" applyBorder="1" applyAlignment="1" applyProtection="1">
      <alignment horizontal="center" vertical="center" wrapText="1"/>
      <protection locked="0"/>
    </xf>
    <xf numFmtId="0" fontId="31" fillId="0" borderId="59" xfId="0" applyFont="1" applyBorder="1" applyAlignment="1" applyProtection="1">
      <alignment horizontal="center" vertical="center" wrapText="1"/>
      <protection locked="0"/>
    </xf>
    <xf numFmtId="0" fontId="2" fillId="0" borderId="50"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57" xfId="0" applyFont="1" applyBorder="1" applyAlignment="1">
      <alignment horizontal="center" vertical="center" wrapText="1"/>
    </xf>
    <xf numFmtId="0" fontId="2" fillId="5" borderId="6" xfId="0" applyFont="1" applyFill="1" applyBorder="1" applyAlignment="1">
      <alignment horizontal="center" vertical="center" wrapText="1"/>
    </xf>
    <xf numFmtId="0" fontId="2" fillId="5" borderId="53"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2" fillId="6" borderId="36" xfId="0" applyFont="1" applyFill="1" applyBorder="1" applyAlignment="1">
      <alignment horizontal="center" vertical="center" wrapText="1"/>
    </xf>
    <xf numFmtId="0" fontId="2" fillId="6" borderId="52" xfId="0" applyFont="1" applyFill="1" applyBorder="1" applyAlignment="1">
      <alignment horizontal="center" vertical="center" wrapText="1"/>
    </xf>
    <xf numFmtId="0" fontId="2" fillId="7" borderId="38" xfId="0" applyFont="1" applyFill="1" applyBorder="1" applyAlignment="1" applyProtection="1">
      <alignment horizontal="justify" vertical="center" wrapText="1"/>
      <protection locked="0"/>
    </xf>
    <xf numFmtId="0" fontId="2" fillId="7" borderId="40" xfId="0" applyFont="1" applyFill="1" applyBorder="1" applyAlignment="1" applyProtection="1">
      <alignment horizontal="justify" vertical="center" wrapText="1"/>
      <protection locked="0"/>
    </xf>
    <xf numFmtId="0" fontId="2" fillId="7" borderId="38" xfId="0" applyFont="1" applyFill="1" applyBorder="1" applyAlignment="1" applyProtection="1">
      <alignment horizontal="center" vertical="center" wrapText="1"/>
      <protection locked="0"/>
    </xf>
    <xf numFmtId="0" fontId="2" fillId="7" borderId="40" xfId="0" applyFont="1" applyFill="1" applyBorder="1" applyAlignment="1" applyProtection="1">
      <alignment horizontal="center" vertical="center" wrapText="1"/>
      <protection locked="0"/>
    </xf>
    <xf numFmtId="0" fontId="13" fillId="0" borderId="38" xfId="0" applyFont="1" applyBorder="1" applyAlignment="1" applyProtection="1">
      <alignment horizontal="center"/>
      <protection locked="0"/>
    </xf>
    <xf numFmtId="0" fontId="13" fillId="0" borderId="58" xfId="0" applyFont="1" applyBorder="1" applyAlignment="1" applyProtection="1">
      <alignment horizontal="center"/>
      <protection locked="0"/>
    </xf>
    <xf numFmtId="0" fontId="13" fillId="0" borderId="38" xfId="0" applyFont="1" applyBorder="1" applyAlignment="1" applyProtection="1">
      <alignment horizontal="center" vertical="center" wrapText="1"/>
      <protection locked="0"/>
    </xf>
    <xf numFmtId="0" fontId="13" fillId="0" borderId="58" xfId="0" applyFont="1" applyBorder="1" applyAlignment="1" applyProtection="1">
      <alignment horizontal="center" vertical="center" wrapText="1"/>
      <protection locked="0"/>
    </xf>
    <xf numFmtId="0" fontId="13" fillId="0" borderId="48" xfId="0" applyFont="1" applyBorder="1" applyAlignment="1" applyProtection="1">
      <alignment horizontal="center" vertical="center" wrapText="1"/>
      <protection locked="0"/>
    </xf>
    <xf numFmtId="14" fontId="13" fillId="0" borderId="28" xfId="0" applyNumberFormat="1"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51" xfId="0" applyFont="1" applyBorder="1" applyAlignment="1" applyProtection="1">
      <alignment horizontal="center" vertical="center" wrapText="1"/>
      <protection locked="0"/>
    </xf>
    <xf numFmtId="0" fontId="30" fillId="0" borderId="16" xfId="0" applyFont="1" applyBorder="1" applyAlignment="1" applyProtection="1">
      <alignment horizontal="center" vertical="center" wrapText="1"/>
      <protection locked="0"/>
    </xf>
    <xf numFmtId="0" fontId="13" fillId="0" borderId="36" xfId="0" applyFont="1" applyBorder="1" applyAlignment="1" applyProtection="1">
      <alignment horizontal="center" vertical="center" wrapText="1"/>
      <protection locked="0"/>
    </xf>
    <xf numFmtId="0" fontId="13" fillId="0" borderId="52" xfId="0" applyFont="1" applyBorder="1" applyAlignment="1" applyProtection="1">
      <alignment horizontal="center" vertical="center" wrapText="1"/>
      <protection locked="0"/>
    </xf>
    <xf numFmtId="0" fontId="31" fillId="0" borderId="6" xfId="0" applyFont="1" applyBorder="1" applyAlignment="1" applyProtection="1">
      <alignment horizontal="center" vertical="center" wrapText="1"/>
      <protection locked="0"/>
    </xf>
    <xf numFmtId="0" fontId="31" fillId="0" borderId="53"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10" fillId="0" borderId="36" xfId="0" applyFont="1" applyBorder="1" applyAlignment="1" applyProtection="1">
      <alignment horizontal="center" vertical="center" wrapText="1"/>
      <protection locked="0"/>
    </xf>
    <xf numFmtId="0" fontId="10" fillId="0" borderId="52" xfId="0" applyFont="1" applyBorder="1" applyAlignment="1" applyProtection="1">
      <alignment horizontal="center" vertical="center" wrapText="1"/>
      <protection locked="0"/>
    </xf>
    <xf numFmtId="0" fontId="10" fillId="0" borderId="16"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52" xfId="0" applyFont="1" applyBorder="1" applyAlignment="1">
      <alignment horizontal="center" vertical="center" wrapText="1"/>
    </xf>
    <xf numFmtId="0" fontId="13" fillId="0" borderId="48" xfId="0" applyFont="1" applyBorder="1" applyAlignment="1" applyProtection="1">
      <alignment horizontal="center" vertical="center"/>
      <protection locked="0"/>
    </xf>
    <xf numFmtId="0" fontId="13" fillId="0" borderId="16" xfId="0" applyFont="1" applyBorder="1" applyAlignment="1" applyProtection="1">
      <alignment horizontal="justify" vertical="center" wrapText="1"/>
      <protection locked="0"/>
    </xf>
    <xf numFmtId="0" fontId="13" fillId="0" borderId="36" xfId="0" applyFont="1" applyBorder="1" applyAlignment="1" applyProtection="1">
      <alignment horizontal="justify" vertical="center" wrapText="1"/>
      <protection locked="0"/>
    </xf>
    <xf numFmtId="0" fontId="13" fillId="0" borderId="52" xfId="0" applyFont="1" applyBorder="1" applyAlignment="1" applyProtection="1">
      <alignment horizontal="justify" vertical="center" wrapText="1"/>
      <protection locked="0"/>
    </xf>
    <xf numFmtId="0" fontId="6" fillId="0" borderId="6" xfId="0" applyFont="1" applyBorder="1" applyAlignment="1" applyProtection="1">
      <alignment horizontal="justify" vertical="center" wrapText="1"/>
      <protection locked="0"/>
    </xf>
    <xf numFmtId="0" fontId="6" fillId="0" borderId="53" xfId="0" applyFont="1" applyBorder="1" applyAlignment="1" applyProtection="1">
      <alignment horizontal="justify" vertical="center" wrapText="1"/>
      <protection locked="0"/>
    </xf>
    <xf numFmtId="1" fontId="2" fillId="0" borderId="43" xfId="0" applyNumberFormat="1" applyFont="1" applyBorder="1" applyAlignment="1">
      <alignment horizontal="center" vertical="center" wrapText="1"/>
    </xf>
    <xf numFmtId="1" fontId="2" fillId="0" borderId="47" xfId="0" applyNumberFormat="1" applyFont="1" applyBorder="1" applyAlignment="1">
      <alignment horizontal="center" vertical="center" wrapText="1"/>
    </xf>
    <xf numFmtId="0" fontId="2" fillId="5" borderId="6" xfId="0" applyFont="1" applyFill="1" applyBorder="1" applyAlignment="1">
      <alignment horizontal="center" vertical="center"/>
    </xf>
    <xf numFmtId="0" fontId="2" fillId="0" borderId="6" xfId="0" applyFont="1" applyBorder="1" applyAlignment="1">
      <alignment horizontal="center" vertical="center" wrapText="1"/>
    </xf>
    <xf numFmtId="0" fontId="2" fillId="4" borderId="16"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14" fillId="0" borderId="28" xfId="0" applyFont="1" applyBorder="1" applyAlignment="1" applyProtection="1">
      <alignment horizontal="center" vertical="center" wrapText="1"/>
      <protection locked="0"/>
    </xf>
    <xf numFmtId="0" fontId="14" fillId="0" borderId="51" xfId="0" applyFont="1" applyBorder="1" applyAlignment="1" applyProtection="1">
      <alignment horizontal="center" vertical="center" wrapText="1"/>
      <protection locked="0"/>
    </xf>
    <xf numFmtId="0" fontId="28" fillId="0" borderId="16"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protection locked="0"/>
    </xf>
    <xf numFmtId="0" fontId="13" fillId="0" borderId="53" xfId="0" applyFont="1" applyBorder="1" applyAlignment="1" applyProtection="1">
      <alignment horizontal="center" vertical="center"/>
      <protection locked="0"/>
    </xf>
    <xf numFmtId="0" fontId="10" fillId="0" borderId="37" xfId="0" applyFont="1" applyBorder="1" applyAlignment="1" applyProtection="1">
      <alignment horizontal="center" vertical="center" wrapText="1"/>
      <protection locked="0"/>
    </xf>
    <xf numFmtId="0" fontId="10" fillId="0" borderId="39" xfId="0" applyFont="1" applyBorder="1" applyAlignment="1" applyProtection="1">
      <alignment horizontal="center" vertical="center" wrapText="1"/>
      <protection locked="0"/>
    </xf>
    <xf numFmtId="0" fontId="10" fillId="0" borderId="54"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53" xfId="0" applyFont="1" applyBorder="1" applyAlignment="1" applyProtection="1">
      <alignment horizontal="center" vertical="center" wrapText="1"/>
      <protection locked="0"/>
    </xf>
    <xf numFmtId="0" fontId="10" fillId="4" borderId="35"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2" fillId="4" borderId="6"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35" xfId="0" applyFont="1" applyFill="1" applyBorder="1" applyAlignment="1">
      <alignment horizontal="center" vertical="center"/>
    </xf>
    <xf numFmtId="0" fontId="2" fillId="4" borderId="36"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32" xfId="0" applyFont="1" applyFill="1" applyBorder="1" applyAlignment="1">
      <alignment horizontal="center" vertical="center"/>
    </xf>
    <xf numFmtId="0" fontId="2" fillId="4" borderId="0" xfId="0" applyFont="1" applyFill="1" applyAlignment="1">
      <alignment horizontal="center" vertical="center"/>
    </xf>
    <xf numFmtId="0" fontId="2" fillId="4" borderId="33"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28" xfId="0" applyFont="1" applyFill="1" applyBorder="1" applyAlignment="1">
      <alignment horizontal="center" vertical="center" wrapText="1"/>
    </xf>
    <xf numFmtId="0" fontId="2" fillId="4" borderId="37"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0" borderId="28" xfId="0" applyFont="1" applyBorder="1" applyAlignment="1">
      <alignment horizontal="center"/>
    </xf>
    <xf numFmtId="0" fontId="2" fillId="0" borderId="6" xfId="0" applyFont="1" applyBorder="1" applyAlignment="1">
      <alignment horizontal="center"/>
    </xf>
    <xf numFmtId="0" fontId="2" fillId="0" borderId="1" xfId="0" applyFont="1" applyBorder="1" applyAlignment="1">
      <alignment horizontal="center"/>
    </xf>
    <xf numFmtId="0" fontId="2" fillId="0" borderId="30" xfId="0" applyFont="1" applyBorder="1" applyAlignment="1">
      <alignment horizontal="center"/>
    </xf>
    <xf numFmtId="0" fontId="2" fillId="0" borderId="31" xfId="0" applyFont="1" applyBorder="1" applyAlignment="1">
      <alignment horizontal="center"/>
    </xf>
    <xf numFmtId="0" fontId="2" fillId="4" borderId="34" xfId="0" applyFont="1" applyFill="1" applyBorder="1" applyAlignment="1">
      <alignment horizontal="center"/>
    </xf>
    <xf numFmtId="0" fontId="2" fillId="4" borderId="35" xfId="0" applyFont="1" applyFill="1" applyBorder="1" applyAlignment="1">
      <alignment horizontal="center"/>
    </xf>
    <xf numFmtId="0" fontId="2" fillId="4" borderId="22" xfId="0" applyFont="1" applyFill="1" applyBorder="1" applyAlignment="1">
      <alignment horizontal="center"/>
    </xf>
    <xf numFmtId="0" fontId="2" fillId="4" borderId="23" xfId="0" applyFont="1" applyFill="1" applyBorder="1" applyAlignment="1">
      <alignment horizontal="center"/>
    </xf>
    <xf numFmtId="0" fontId="2" fillId="4" borderId="24" xfId="0" applyFont="1" applyFill="1" applyBorder="1" applyAlignment="1">
      <alignment horizontal="center"/>
    </xf>
    <xf numFmtId="0" fontId="2" fillId="4" borderId="25" xfId="0" applyFont="1" applyFill="1" applyBorder="1" applyAlignment="1">
      <alignment horizontal="center"/>
    </xf>
    <xf numFmtId="0" fontId="2" fillId="4" borderId="26" xfId="0" applyFont="1" applyFill="1" applyBorder="1" applyAlignment="1">
      <alignment horizontal="center"/>
    </xf>
    <xf numFmtId="0" fontId="2" fillId="4" borderId="27" xfId="0" applyFont="1" applyFill="1" applyBorder="1" applyAlignment="1">
      <alignment horizontal="center"/>
    </xf>
  </cellXfs>
  <cellStyles count="1">
    <cellStyle name="Normal" xfId="0" builtinId="0"/>
  </cellStyles>
  <dxfs count="24">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C037E868-5C8E-430A-AA13-572E20EC63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282156D5-85E2-4012-8D8E-41508A3F4F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3134A1CE-F936-4B66-8D28-9764797447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apa%20de%20Riesgos%20de%20Corrupci&#243;n%202024%20-%20Seguimiento%20y%20Mejoramiento%20a%20la%20Gesti&#243;n%203er%20monitore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pa%20de%20Riesgos%20de%20Corrupcion%202024%20Evaluacion%20a%20la%20Gesti&#243;n%203er%20monitore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apa%20de%20Riesgos%20de%20Corrupcio&#769;n%202024%20-%20Instruccio&#769;n%20y%20Juzgamiento%203er%20monitoreo-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1"/>
      <sheetName val="Datos"/>
      <sheetName val="ENCUESTA DE IMPACTO"/>
    </sheetNames>
    <sheetDataSet>
      <sheetData sheetId="0"/>
      <sheetData sheetId="1">
        <row r="3">
          <cell r="D3" t="str">
            <v>MUY BAJA - MODERADO</v>
          </cell>
          <cell r="E3" t="str">
            <v>MODERADO</v>
          </cell>
        </row>
        <row r="4">
          <cell r="D4" t="str">
            <v>MUY BAJA - MAYOR</v>
          </cell>
          <cell r="E4" t="str">
            <v>ALTO</v>
          </cell>
        </row>
        <row r="5">
          <cell r="D5" t="str">
            <v>MUY BAJA - CATASTRÓFICO</v>
          </cell>
          <cell r="E5" t="str">
            <v>EXTREMO</v>
          </cell>
        </row>
        <row r="6">
          <cell r="D6" t="str">
            <v>BAJA - MODERADO</v>
          </cell>
          <cell r="E6" t="str">
            <v>MODERADO</v>
          </cell>
        </row>
        <row r="7">
          <cell r="D7" t="str">
            <v>BAJA - MAYOR</v>
          </cell>
          <cell r="E7" t="str">
            <v>ALTO</v>
          </cell>
        </row>
        <row r="8">
          <cell r="D8" t="str">
            <v>BAJA - CATASTRÓFICO</v>
          </cell>
          <cell r="E8" t="str">
            <v>EXTREMO</v>
          </cell>
        </row>
        <row r="9">
          <cell r="D9" t="str">
            <v>MEDIA - MODERADO</v>
          </cell>
          <cell r="E9" t="str">
            <v>MODERADO</v>
          </cell>
        </row>
        <row r="10">
          <cell r="D10" t="str">
            <v>MEDIA - MAYOR</v>
          </cell>
          <cell r="E10" t="str">
            <v>ALTO</v>
          </cell>
        </row>
        <row r="11">
          <cell r="D11" t="str">
            <v>MEDIA - CATASTRÓFICO</v>
          </cell>
          <cell r="E11" t="str">
            <v>EXTREMO</v>
          </cell>
        </row>
        <row r="12">
          <cell r="D12" t="str">
            <v>ALTA - MODERADO</v>
          </cell>
          <cell r="E12" t="str">
            <v>ALTO</v>
          </cell>
        </row>
        <row r="13">
          <cell r="D13" t="str">
            <v>ALTA - MAYOR</v>
          </cell>
          <cell r="E13" t="str">
            <v>ALTO</v>
          </cell>
        </row>
        <row r="14">
          <cell r="D14" t="str">
            <v>ALTA - CATASTRÓFICO</v>
          </cell>
          <cell r="E14" t="str">
            <v>EXTREMO</v>
          </cell>
        </row>
        <row r="15">
          <cell r="D15" t="str">
            <v>MUY ALTA - MODERADO</v>
          </cell>
          <cell r="E15" t="str">
            <v>ALTO</v>
          </cell>
        </row>
        <row r="16">
          <cell r="D16" t="str">
            <v>MUY ALTA - MAYOR</v>
          </cell>
          <cell r="E16" t="str">
            <v>ALTO</v>
          </cell>
        </row>
        <row r="17">
          <cell r="D17" t="str">
            <v>MUY ALTA - CATASTRÓFICO</v>
          </cell>
          <cell r="E17" t="str">
            <v>EXTREMO</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1"/>
      <sheetName val="ENCUESTA DE IMPACTO - R1"/>
      <sheetName val="Datos"/>
      <sheetName val="R2"/>
      <sheetName val="ENCUESTA DE IMPACTO - R2"/>
    </sheetNames>
    <sheetDataSet>
      <sheetData sheetId="0"/>
      <sheetData sheetId="1" refreshError="1"/>
      <sheetData sheetId="2">
        <row r="3">
          <cell r="D3" t="str">
            <v>MUY BAJA - MODERADO</v>
          </cell>
          <cell r="E3" t="str">
            <v>MODERADO</v>
          </cell>
        </row>
        <row r="4">
          <cell r="D4" t="str">
            <v>MUY BAJA - MAYOR</v>
          </cell>
          <cell r="E4" t="str">
            <v>ALTO</v>
          </cell>
        </row>
        <row r="5">
          <cell r="D5" t="str">
            <v>MUY BAJA - CATASTRÓFICO</v>
          </cell>
          <cell r="E5" t="str">
            <v>EXTREMO</v>
          </cell>
        </row>
        <row r="6">
          <cell r="D6" t="str">
            <v>BAJA - MODERADO</v>
          </cell>
          <cell r="E6" t="str">
            <v>MODERADO</v>
          </cell>
        </row>
        <row r="7">
          <cell r="D7" t="str">
            <v>BAJA - MAYOR</v>
          </cell>
          <cell r="E7" t="str">
            <v>ALTO</v>
          </cell>
        </row>
        <row r="8">
          <cell r="D8" t="str">
            <v>BAJA - CATASTRÓFICO</v>
          </cell>
          <cell r="E8" t="str">
            <v>EXTREMO</v>
          </cell>
        </row>
        <row r="9">
          <cell r="D9" t="str">
            <v>MEDIA - MODERADO</v>
          </cell>
          <cell r="E9" t="str">
            <v>MODERADO</v>
          </cell>
        </row>
        <row r="10">
          <cell r="D10" t="str">
            <v>MEDIA - MAYOR</v>
          </cell>
          <cell r="E10" t="str">
            <v>ALTO</v>
          </cell>
        </row>
        <row r="11">
          <cell r="D11" t="str">
            <v>MEDIA - CATASTRÓFICO</v>
          </cell>
          <cell r="E11" t="str">
            <v>EXTREMO</v>
          </cell>
        </row>
        <row r="12">
          <cell r="D12" t="str">
            <v>ALTA - MODERADO</v>
          </cell>
          <cell r="E12" t="str">
            <v>ALTO</v>
          </cell>
        </row>
        <row r="13">
          <cell r="D13" t="str">
            <v>ALTA - MAYOR</v>
          </cell>
          <cell r="E13" t="str">
            <v>ALTO</v>
          </cell>
        </row>
        <row r="14">
          <cell r="D14" t="str">
            <v>ALTA - CATASTRÓFICO</v>
          </cell>
          <cell r="E14" t="str">
            <v>EXTREMO</v>
          </cell>
        </row>
        <row r="15">
          <cell r="D15" t="str">
            <v>MUY ALTA - MODERADO</v>
          </cell>
          <cell r="E15" t="str">
            <v>ALTO</v>
          </cell>
        </row>
        <row r="16">
          <cell r="D16" t="str">
            <v>MUY ALTA - MAYOR</v>
          </cell>
          <cell r="E16" t="str">
            <v>ALTO</v>
          </cell>
        </row>
        <row r="17">
          <cell r="D17" t="str">
            <v>MUY ALTA - CATASTRÓFICO</v>
          </cell>
          <cell r="E17" t="str">
            <v>EXTREMO</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 1"/>
      <sheetName val="Datos"/>
      <sheetName val="ENCUESTA DE IMPACTO"/>
    </sheetNames>
    <sheetDataSet>
      <sheetData sheetId="0"/>
      <sheetData sheetId="1">
        <row r="3">
          <cell r="D3" t="str">
            <v>MUY BAJA - MODERADO</v>
          </cell>
          <cell r="E3" t="str">
            <v>MODERADO</v>
          </cell>
        </row>
        <row r="4">
          <cell r="D4" t="str">
            <v>MUY BAJA - MAYOR</v>
          </cell>
          <cell r="E4" t="str">
            <v>ALTO</v>
          </cell>
        </row>
        <row r="5">
          <cell r="D5" t="str">
            <v>MUY BAJA - CATASTRÓFICO</v>
          </cell>
          <cell r="E5" t="str">
            <v>EXTREMO</v>
          </cell>
        </row>
        <row r="6">
          <cell r="D6" t="str">
            <v>BAJA - MODERADO</v>
          </cell>
          <cell r="E6" t="str">
            <v>MODERADO</v>
          </cell>
        </row>
        <row r="7">
          <cell r="D7" t="str">
            <v>BAJA - MAYOR</v>
          </cell>
          <cell r="E7" t="str">
            <v>ALTO</v>
          </cell>
        </row>
        <row r="8">
          <cell r="D8" t="str">
            <v>BAJA - CATASTRÓFICO</v>
          </cell>
          <cell r="E8" t="str">
            <v>EXTREMO</v>
          </cell>
        </row>
        <row r="9">
          <cell r="D9" t="str">
            <v>MEDIA - MODERADO</v>
          </cell>
          <cell r="E9" t="str">
            <v>MODERADO</v>
          </cell>
        </row>
        <row r="10">
          <cell r="D10" t="str">
            <v>MEDIA - MAYOR</v>
          </cell>
          <cell r="E10" t="str">
            <v>ALTO</v>
          </cell>
        </row>
        <row r="11">
          <cell r="D11" t="str">
            <v>MEDIA - CATASTRÓFICO</v>
          </cell>
          <cell r="E11" t="str">
            <v>EXTREMO</v>
          </cell>
        </row>
        <row r="12">
          <cell r="D12" t="str">
            <v>ALTA - MODERADO</v>
          </cell>
          <cell r="E12" t="str">
            <v>ALTO</v>
          </cell>
        </row>
        <row r="13">
          <cell r="D13" t="str">
            <v>ALTA - MAYOR</v>
          </cell>
          <cell r="E13" t="str">
            <v>ALTO</v>
          </cell>
        </row>
        <row r="14">
          <cell r="D14" t="str">
            <v>ALTA - CATASTRÓFICO</v>
          </cell>
          <cell r="E14" t="str">
            <v>EXTREMO</v>
          </cell>
        </row>
        <row r="15">
          <cell r="D15" t="str">
            <v>MUY ALTA - MODERADO</v>
          </cell>
          <cell r="E15" t="str">
            <v>ALTO</v>
          </cell>
        </row>
        <row r="16">
          <cell r="D16" t="str">
            <v>MUY ALTA - MAYOR</v>
          </cell>
          <cell r="E16" t="str">
            <v>ALTO</v>
          </cell>
        </row>
        <row r="17">
          <cell r="D17" t="str">
            <v>MUY ALTA - CATASTRÓFICO</v>
          </cell>
          <cell r="E17" t="str">
            <v>EXTREMO</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E4195-59BB-42C4-B190-2A98BD48E11D}">
  <dimension ref="A1:AJ23"/>
  <sheetViews>
    <sheetView showGridLines="0" view="pageBreakPreview" topLeftCell="X16" zoomScale="70" zoomScaleNormal="50" zoomScaleSheetLayoutView="70" workbookViewId="0">
      <selection activeCell="AD16" sqref="AD16:AD22"/>
    </sheetView>
  </sheetViews>
  <sheetFormatPr baseColWidth="10" defaultColWidth="11.42578125" defaultRowHeight="15" x14ac:dyDescent="0.25"/>
  <cols>
    <col min="1" max="1" width="36.85546875" customWidth="1"/>
    <col min="2" max="4" width="32.5703125" customWidth="1"/>
    <col min="5" max="6" width="20.85546875" customWidth="1"/>
    <col min="7" max="7" width="20.85546875" hidden="1" customWidth="1"/>
    <col min="8" max="8" width="25.42578125" customWidth="1"/>
    <col min="9" max="9" width="59.140625" customWidth="1"/>
    <col min="10" max="10" width="53.7109375" customWidth="1"/>
    <col min="11" max="11" width="24.5703125" customWidth="1"/>
    <col min="12" max="12" width="0" hidden="1" customWidth="1"/>
    <col min="13" max="15" width="24.5703125" customWidth="1"/>
    <col min="16" max="16" width="19.7109375" customWidth="1"/>
    <col min="17" max="17" width="25.140625" customWidth="1"/>
    <col min="18" max="19" width="25.140625" hidden="1" customWidth="1"/>
    <col min="20" max="20" width="25.140625" customWidth="1"/>
    <col min="21" max="21" width="16.5703125" customWidth="1"/>
    <col min="22" max="22" width="33.42578125" customWidth="1"/>
    <col min="23" max="23" width="38.5703125" customWidth="1"/>
    <col min="24" max="24" width="25.42578125" customWidth="1"/>
    <col min="25" max="25" width="1.7109375" customWidth="1"/>
    <col min="26" max="28" width="33.42578125" customWidth="1"/>
    <col min="29" max="29" width="40.28515625" customWidth="1"/>
    <col min="30" max="30" width="34.85546875" customWidth="1"/>
    <col min="31" max="31" width="2.28515625" customWidth="1"/>
    <col min="32" max="32" width="42.5703125" customWidth="1"/>
    <col min="33" max="33" width="50.28515625" customWidth="1"/>
    <col min="34" max="36" width="11.42578125" customWidth="1"/>
  </cols>
  <sheetData>
    <row r="1" spans="1:36" ht="27" customHeight="1" x14ac:dyDescent="0.25">
      <c r="A1" s="186"/>
      <c r="B1" s="187" t="s">
        <v>0</v>
      </c>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9"/>
      <c r="AD1" s="193" t="s">
        <v>1</v>
      </c>
      <c r="AE1" s="194"/>
      <c r="AF1" s="194"/>
      <c r="AG1" s="1" t="s">
        <v>2</v>
      </c>
      <c r="AH1" s="2"/>
      <c r="AI1" s="2"/>
      <c r="AJ1" s="2"/>
    </row>
    <row r="2" spans="1:36" ht="27" customHeight="1" thickBot="1" x14ac:dyDescent="0.3">
      <c r="A2" s="186"/>
      <c r="B2" s="190"/>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2"/>
      <c r="AD2" s="193" t="s">
        <v>3</v>
      </c>
      <c r="AE2" s="194"/>
      <c r="AF2" s="194"/>
      <c r="AG2" s="3" t="s">
        <v>4</v>
      </c>
      <c r="AH2" s="2"/>
      <c r="AI2" s="2"/>
      <c r="AJ2" s="2"/>
    </row>
    <row r="3" spans="1:36" ht="27" customHeight="1" x14ac:dyDescent="0.25">
      <c r="A3" s="186"/>
      <c r="B3" s="187" t="s">
        <v>5</v>
      </c>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9"/>
      <c r="AD3" s="193" t="s">
        <v>6</v>
      </c>
      <c r="AE3" s="194"/>
      <c r="AF3" s="194"/>
      <c r="AG3" s="1" t="s">
        <v>7</v>
      </c>
      <c r="AH3" s="2"/>
      <c r="AI3" s="2"/>
      <c r="AJ3" s="2"/>
    </row>
    <row r="4" spans="1:36" ht="27" customHeight="1" thickBot="1" x14ac:dyDescent="0.3">
      <c r="A4" s="186"/>
      <c r="B4" s="190"/>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2"/>
      <c r="AD4" s="193" t="s">
        <v>8</v>
      </c>
      <c r="AE4" s="194"/>
      <c r="AF4" s="194"/>
      <c r="AG4" s="4">
        <v>44838</v>
      </c>
      <c r="AH4" s="2"/>
      <c r="AI4" s="2"/>
      <c r="AJ4" s="2"/>
    </row>
    <row r="5" spans="1:36" ht="27" customHeight="1" thickBot="1" x14ac:dyDescent="0.3">
      <c r="A5" s="5"/>
      <c r="B5" s="6"/>
      <c r="C5" s="6"/>
      <c r="D5" s="6"/>
      <c r="E5" s="6"/>
      <c r="F5" s="6"/>
      <c r="G5" s="6"/>
      <c r="H5" s="6"/>
      <c r="I5" s="6"/>
      <c r="J5" s="6"/>
      <c r="K5" s="6"/>
      <c r="L5" s="6"/>
      <c r="M5" s="6"/>
      <c r="N5" s="6"/>
      <c r="O5" s="6"/>
      <c r="P5" s="6"/>
      <c r="Q5" s="6"/>
      <c r="R5" s="6"/>
      <c r="S5" s="6"/>
      <c r="T5" s="6"/>
      <c r="U5" s="6"/>
      <c r="V5" s="6"/>
      <c r="W5" s="6"/>
      <c r="X5" s="6"/>
      <c r="Y5" s="6"/>
      <c r="Z5" s="6"/>
      <c r="AA5" s="6"/>
      <c r="AB5" s="6"/>
      <c r="AC5" s="7"/>
      <c r="AD5" s="8"/>
      <c r="AE5" s="2"/>
      <c r="AF5" s="2"/>
      <c r="AG5" s="2"/>
      <c r="AH5" s="2"/>
      <c r="AI5" s="2"/>
      <c r="AJ5" s="2"/>
    </row>
    <row r="6" spans="1:36" ht="59.25" customHeight="1" thickBot="1" x14ac:dyDescent="0.3">
      <c r="A6" s="9" t="s">
        <v>9</v>
      </c>
      <c r="B6" s="172" t="s">
        <v>10</v>
      </c>
      <c r="C6" s="173"/>
      <c r="D6" s="173"/>
      <c r="E6" s="173"/>
      <c r="F6" s="173"/>
      <c r="G6" s="173"/>
      <c r="H6" s="174"/>
      <c r="I6" s="6"/>
      <c r="J6" s="10"/>
      <c r="K6" s="11" t="s">
        <v>11</v>
      </c>
      <c r="L6" s="12"/>
      <c r="M6" s="175">
        <v>45321</v>
      </c>
      <c r="N6" s="176"/>
      <c r="O6" s="6"/>
      <c r="P6" s="6"/>
      <c r="Q6" s="6"/>
      <c r="R6" s="6"/>
      <c r="S6" s="6"/>
      <c r="T6" s="6"/>
      <c r="U6" s="6"/>
      <c r="V6" s="6"/>
      <c r="W6" s="6"/>
      <c r="X6" s="6"/>
      <c r="Y6" s="6"/>
      <c r="Z6" s="6"/>
      <c r="AA6" s="6"/>
      <c r="AB6" s="6"/>
      <c r="AC6" s="7"/>
      <c r="AD6" s="6"/>
      <c r="AE6" s="2"/>
      <c r="AF6" s="2"/>
      <c r="AG6" s="2"/>
      <c r="AH6" s="2"/>
      <c r="AI6" s="2"/>
      <c r="AJ6" s="2"/>
    </row>
    <row r="7" spans="1:36" ht="27" customHeight="1" thickBot="1" x14ac:dyDescent="0.3">
      <c r="A7" s="13"/>
      <c r="B7" s="10"/>
      <c r="C7" s="10"/>
      <c r="D7" s="10"/>
      <c r="E7" s="10"/>
      <c r="F7" s="10"/>
      <c r="G7" s="10"/>
      <c r="H7" s="10"/>
      <c r="I7" s="10"/>
      <c r="J7" s="10"/>
      <c r="K7" s="10"/>
      <c r="L7" s="10"/>
      <c r="M7" s="10"/>
      <c r="N7" s="10"/>
      <c r="O7" s="6"/>
      <c r="P7" s="6"/>
      <c r="Q7" s="6"/>
      <c r="R7" s="6"/>
      <c r="S7" s="6"/>
      <c r="T7" s="6"/>
      <c r="U7" s="6"/>
      <c r="V7" s="6"/>
      <c r="W7" s="6"/>
      <c r="X7" s="6"/>
      <c r="Y7" s="6"/>
      <c r="Z7" s="6"/>
      <c r="AA7" s="6"/>
      <c r="AB7" s="6"/>
      <c r="AC7" s="7"/>
      <c r="AD7" s="6"/>
      <c r="AE7" s="2"/>
      <c r="AF7" s="2"/>
      <c r="AG7" s="2"/>
      <c r="AH7" s="2"/>
      <c r="AI7" s="2"/>
      <c r="AJ7" s="2"/>
    </row>
    <row r="8" spans="1:36" ht="59.25" customHeight="1" thickBot="1" x14ac:dyDescent="0.3">
      <c r="A8" s="9" t="s">
        <v>12</v>
      </c>
      <c r="B8" s="177" t="s">
        <v>13</v>
      </c>
      <c r="C8" s="178"/>
      <c r="D8" s="178"/>
      <c r="E8" s="178"/>
      <c r="F8" s="178"/>
      <c r="G8" s="178"/>
      <c r="H8" s="178"/>
      <c r="I8" s="179"/>
      <c r="J8" s="6"/>
      <c r="K8" s="14" t="s">
        <v>14</v>
      </c>
      <c r="L8" s="14"/>
      <c r="M8" s="14" t="s">
        <v>15</v>
      </c>
      <c r="N8" s="14" t="s">
        <v>16</v>
      </c>
      <c r="O8" s="14" t="s">
        <v>17</v>
      </c>
      <c r="P8" s="6"/>
      <c r="Q8" s="6"/>
      <c r="R8" s="6"/>
      <c r="S8" s="6"/>
      <c r="T8" s="6"/>
      <c r="U8" s="6"/>
      <c r="V8" s="6"/>
      <c r="W8" s="6"/>
      <c r="X8" s="6"/>
      <c r="Y8" s="6"/>
      <c r="Z8" s="6"/>
      <c r="AA8" s="6"/>
      <c r="AB8" s="6"/>
      <c r="AC8" s="7"/>
      <c r="AD8" s="6"/>
      <c r="AE8" s="2"/>
      <c r="AF8" s="2"/>
      <c r="AG8" s="2"/>
      <c r="AH8" s="2"/>
      <c r="AI8" s="2"/>
      <c r="AJ8" s="2"/>
    </row>
    <row r="9" spans="1:36" ht="59.25" customHeight="1" thickBot="1" x14ac:dyDescent="0.3">
      <c r="A9" s="9" t="s">
        <v>18</v>
      </c>
      <c r="B9" s="177" t="s">
        <v>19</v>
      </c>
      <c r="C9" s="178"/>
      <c r="D9" s="178"/>
      <c r="E9" s="178"/>
      <c r="F9" s="178"/>
      <c r="G9" s="178"/>
      <c r="H9" s="178"/>
      <c r="I9" s="179"/>
      <c r="J9" s="6"/>
      <c r="K9" s="15"/>
      <c r="L9" s="16"/>
      <c r="M9" s="17"/>
      <c r="N9" s="18"/>
      <c r="O9" s="15" t="s">
        <v>20</v>
      </c>
      <c r="P9" s="6"/>
      <c r="Q9" s="6"/>
      <c r="R9" s="6"/>
      <c r="S9" s="6"/>
      <c r="T9" s="6"/>
      <c r="U9" s="6"/>
      <c r="V9" s="6"/>
      <c r="W9" s="6"/>
      <c r="X9" s="6"/>
      <c r="Y9" s="6"/>
      <c r="Z9" s="6"/>
      <c r="AA9" s="6"/>
      <c r="AB9" s="6"/>
      <c r="AC9" s="7"/>
      <c r="AD9" s="6"/>
      <c r="AE9" s="2"/>
      <c r="AF9" s="2"/>
      <c r="AG9" s="2"/>
      <c r="AH9" s="2"/>
      <c r="AI9" s="2"/>
      <c r="AJ9" s="2"/>
    </row>
    <row r="10" spans="1:36" ht="15.75" customHeight="1" x14ac:dyDescent="0.25">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7"/>
      <c r="AD10" s="6"/>
      <c r="AE10" s="2"/>
      <c r="AF10" s="2"/>
      <c r="AG10" s="2"/>
      <c r="AH10" s="2"/>
      <c r="AI10" s="2"/>
      <c r="AJ10" s="2"/>
    </row>
    <row r="11" spans="1:36" ht="15.75" customHeight="1" thickBot="1" x14ac:dyDescent="0.3">
      <c r="A11" s="19"/>
      <c r="B11" s="6"/>
      <c r="C11" s="6"/>
      <c r="D11" s="6"/>
      <c r="E11" s="6"/>
      <c r="F11" s="6"/>
      <c r="G11" s="6"/>
      <c r="H11" s="6"/>
      <c r="I11" s="6"/>
      <c r="J11" s="6"/>
      <c r="K11" s="6"/>
      <c r="L11" s="6"/>
      <c r="M11" s="6"/>
      <c r="N11" s="6"/>
      <c r="O11" s="6"/>
      <c r="P11" s="6"/>
      <c r="Q11" s="6"/>
      <c r="R11" s="6"/>
      <c r="S11" s="6"/>
      <c r="T11" s="6"/>
      <c r="U11" s="6"/>
      <c r="V11" s="6"/>
      <c r="W11" s="6"/>
      <c r="X11" s="6"/>
      <c r="Y11" s="6"/>
      <c r="Z11" s="20"/>
      <c r="AA11" s="20"/>
      <c r="AB11" s="20"/>
      <c r="AC11" s="21"/>
      <c r="AD11" s="22"/>
      <c r="AE11" s="2"/>
      <c r="AF11" s="2"/>
      <c r="AG11" s="2"/>
      <c r="AH11" s="2"/>
      <c r="AI11" s="2"/>
      <c r="AJ11" s="2"/>
    </row>
    <row r="12" spans="1:36" x14ac:dyDescent="0.25">
      <c r="A12" s="180" t="s">
        <v>21</v>
      </c>
      <c r="B12" s="181"/>
      <c r="C12" s="181"/>
      <c r="D12" s="182"/>
      <c r="E12" s="183" t="s">
        <v>22</v>
      </c>
      <c r="F12" s="184"/>
      <c r="G12" s="184"/>
      <c r="H12" s="184"/>
      <c r="I12" s="184"/>
      <c r="J12" s="184"/>
      <c r="K12" s="184"/>
      <c r="L12" s="184"/>
      <c r="M12" s="184"/>
      <c r="N12" s="184"/>
      <c r="O12" s="184"/>
      <c r="P12" s="184"/>
      <c r="Q12" s="184"/>
      <c r="R12" s="184"/>
      <c r="S12" s="184"/>
      <c r="T12" s="184"/>
      <c r="U12" s="184"/>
      <c r="V12" s="184"/>
      <c r="W12" s="184"/>
      <c r="X12" s="185"/>
      <c r="Y12" s="23"/>
      <c r="Z12" s="153" t="s">
        <v>23</v>
      </c>
      <c r="AA12" s="154"/>
      <c r="AB12" s="154"/>
      <c r="AC12" s="154"/>
      <c r="AD12" s="155"/>
      <c r="AE12" s="2"/>
      <c r="AF12" s="153" t="s">
        <v>24</v>
      </c>
      <c r="AG12" s="155"/>
      <c r="AH12" s="2"/>
      <c r="AI12" s="2"/>
      <c r="AJ12" s="2"/>
    </row>
    <row r="13" spans="1:36" x14ac:dyDescent="0.25">
      <c r="A13" s="162" t="s">
        <v>25</v>
      </c>
      <c r="B13" s="134" t="s">
        <v>26</v>
      </c>
      <c r="C13" s="134" t="s">
        <v>27</v>
      </c>
      <c r="D13" s="135" t="s">
        <v>28</v>
      </c>
      <c r="E13" s="165" t="s">
        <v>29</v>
      </c>
      <c r="F13" s="166"/>
      <c r="G13" s="166"/>
      <c r="H13" s="166"/>
      <c r="I13" s="167" t="s">
        <v>30</v>
      </c>
      <c r="J13" s="168"/>
      <c r="K13" s="168"/>
      <c r="L13" s="168"/>
      <c r="M13" s="168"/>
      <c r="N13" s="168"/>
      <c r="O13" s="168"/>
      <c r="P13" s="168"/>
      <c r="Q13" s="168"/>
      <c r="R13" s="24"/>
      <c r="S13" s="24"/>
      <c r="T13" s="167" t="s">
        <v>31</v>
      </c>
      <c r="U13" s="168"/>
      <c r="V13" s="168"/>
      <c r="W13" s="168"/>
      <c r="X13" s="169"/>
      <c r="Y13" s="23"/>
      <c r="Z13" s="156"/>
      <c r="AA13" s="157"/>
      <c r="AB13" s="157"/>
      <c r="AC13" s="157"/>
      <c r="AD13" s="158"/>
      <c r="AE13" s="2"/>
      <c r="AF13" s="156"/>
      <c r="AG13" s="158"/>
      <c r="AH13" s="25"/>
      <c r="AI13" s="25"/>
      <c r="AJ13" s="25"/>
    </row>
    <row r="14" spans="1:36" ht="32.25" customHeight="1" thickBot="1" x14ac:dyDescent="0.3">
      <c r="A14" s="162"/>
      <c r="B14" s="134"/>
      <c r="C14" s="134"/>
      <c r="D14" s="135"/>
      <c r="E14" s="170" t="s">
        <v>32</v>
      </c>
      <c r="F14" s="171"/>
      <c r="G14" s="171"/>
      <c r="H14" s="171"/>
      <c r="I14" s="148" t="s">
        <v>33</v>
      </c>
      <c r="J14" s="149" t="s">
        <v>34</v>
      </c>
      <c r="K14" s="149" t="s">
        <v>35</v>
      </c>
      <c r="L14" s="150" t="s">
        <v>36</v>
      </c>
      <c r="M14" s="134" t="s">
        <v>37</v>
      </c>
      <c r="N14" s="152" t="s">
        <v>38</v>
      </c>
      <c r="O14" s="132" t="s">
        <v>39</v>
      </c>
      <c r="P14" s="134" t="s">
        <v>40</v>
      </c>
      <c r="Q14" s="132" t="s">
        <v>41</v>
      </c>
      <c r="R14" s="132" t="s">
        <v>42</v>
      </c>
      <c r="S14" s="26"/>
      <c r="T14" s="146" t="s">
        <v>43</v>
      </c>
      <c r="U14" s="134" t="s">
        <v>44</v>
      </c>
      <c r="V14" s="132" t="s">
        <v>45</v>
      </c>
      <c r="W14" s="134" t="s">
        <v>46</v>
      </c>
      <c r="X14" s="135"/>
      <c r="Y14" s="27"/>
      <c r="Z14" s="159"/>
      <c r="AA14" s="160"/>
      <c r="AB14" s="160"/>
      <c r="AC14" s="160"/>
      <c r="AD14" s="161"/>
      <c r="AE14" s="25"/>
      <c r="AF14" s="159"/>
      <c r="AG14" s="161"/>
      <c r="AH14" s="25"/>
      <c r="AI14" s="2"/>
      <c r="AJ14" s="25"/>
    </row>
    <row r="15" spans="1:36" ht="74.25" customHeight="1" thickBot="1" x14ac:dyDescent="0.3">
      <c r="A15" s="163"/>
      <c r="B15" s="132"/>
      <c r="C15" s="132"/>
      <c r="D15" s="164"/>
      <c r="E15" s="28" t="s">
        <v>47</v>
      </c>
      <c r="F15" s="29" t="s">
        <v>48</v>
      </c>
      <c r="G15" s="30"/>
      <c r="H15" s="31" t="s">
        <v>49</v>
      </c>
      <c r="I15" s="146"/>
      <c r="J15" s="149"/>
      <c r="K15" s="149"/>
      <c r="L15" s="151"/>
      <c r="M15" s="134"/>
      <c r="N15" s="133"/>
      <c r="O15" s="133"/>
      <c r="P15" s="134"/>
      <c r="Q15" s="133"/>
      <c r="R15" s="133"/>
      <c r="S15" s="32"/>
      <c r="T15" s="147"/>
      <c r="U15" s="134"/>
      <c r="V15" s="133"/>
      <c r="W15" s="33" t="s">
        <v>50</v>
      </c>
      <c r="X15" s="34" t="s">
        <v>51</v>
      </c>
      <c r="Y15" s="27"/>
      <c r="Z15" s="35" t="s">
        <v>52</v>
      </c>
      <c r="AA15" s="36" t="s">
        <v>53</v>
      </c>
      <c r="AB15" s="36" t="s">
        <v>54</v>
      </c>
      <c r="AC15" s="36" t="s">
        <v>55</v>
      </c>
      <c r="AD15" s="37" t="s">
        <v>56</v>
      </c>
      <c r="AE15" s="25"/>
      <c r="AF15" s="36" t="s">
        <v>57</v>
      </c>
      <c r="AG15" s="36" t="s">
        <v>58</v>
      </c>
      <c r="AH15" s="25"/>
      <c r="AI15" s="2"/>
      <c r="AJ15" s="25"/>
    </row>
    <row r="16" spans="1:36" ht="100.5" customHeight="1" x14ac:dyDescent="0.25">
      <c r="A16" s="136">
        <v>1</v>
      </c>
      <c r="B16" s="117" t="s">
        <v>59</v>
      </c>
      <c r="C16" s="138" t="s">
        <v>60</v>
      </c>
      <c r="D16" s="138" t="s">
        <v>61</v>
      </c>
      <c r="E16" s="141" t="s">
        <v>62</v>
      </c>
      <c r="F16" s="144" t="s">
        <v>63</v>
      </c>
      <c r="G16" s="106" t="str">
        <f>+CONCATENATE(E16," - ",F16)</f>
        <v>MUY BAJA - MODERADO</v>
      </c>
      <c r="H16" s="109" t="str">
        <f>+VLOOKUP(G16,[1]Datos!D3:E17,2,FALSE)</f>
        <v>MODERADO</v>
      </c>
      <c r="I16" s="120" t="s">
        <v>64</v>
      </c>
      <c r="J16" s="38" t="s">
        <v>65</v>
      </c>
      <c r="K16" s="39" t="s">
        <v>66</v>
      </c>
      <c r="L16" s="40">
        <f>IF(K16="ASIGNADO",15,IF(K16="NO ASIGNADO",0,""))</f>
        <v>15</v>
      </c>
      <c r="M16" s="122">
        <f>SUM(L16:L22)</f>
        <v>100</v>
      </c>
      <c r="N16" s="124" t="s">
        <v>67</v>
      </c>
      <c r="O16" s="127">
        <f>IF(O19="DÉBIL",0,IF(O19="MODERADO",50,IF(O19="FUERTE",100,"")))</f>
        <v>100</v>
      </c>
      <c r="P16" s="128" t="str">
        <f>IF(AND(M19="FUERTE",N16="FUERTE (SIEMPRE SE EJECUTA)"),"NO","SÍ")</f>
        <v>NO</v>
      </c>
      <c r="Q16" s="131" t="s">
        <v>68</v>
      </c>
      <c r="R16" s="103" t="str">
        <f>IF(AND(E16="MUY BAJA",Q19=2),"MUY BAJA",IF(AND(E16="BAJA",Q19=2),"MUY BAJA",IF(AND(E16="MEDIA",Q19=2),"MUY BAJA",IF(AND(E16="ALTA",Q19=2),"BAJA",IF(AND(E16="MUY ALTA",Q19=2),"MEDIA",IF(AND(E16="MUY BAJA",Q19=1),"MUY BAJA",IF(AND(E16="BAJA",Q19=1),"MUY BAJA",IF(AND(E16="MEDIA",Q19=1),"BAJA",IF(AND(E16="ALTA",Q19=1),"MEDIA",IF(AND(E16="MUY ALTA",Q19=1),"ALTA",E16))))))))))</f>
        <v>MUY BAJA</v>
      </c>
      <c r="S16" s="106" t="str">
        <f>+CONCATENATE(R16," - ",F16)</f>
        <v>MUY BAJA - MODERADO</v>
      </c>
      <c r="T16" s="109" t="str">
        <f>+VLOOKUP(S16,[1]Datos!$D$3:$E$17,2,FALSE)</f>
        <v>MODERADO</v>
      </c>
      <c r="U16" s="112" t="s">
        <v>69</v>
      </c>
      <c r="V16" s="115" t="s">
        <v>70</v>
      </c>
      <c r="W16" s="117" t="s">
        <v>71</v>
      </c>
      <c r="X16" s="93" t="s">
        <v>72</v>
      </c>
      <c r="Y16" s="41"/>
      <c r="Z16" s="96">
        <v>45664</v>
      </c>
      <c r="AA16" s="75" t="s">
        <v>73</v>
      </c>
      <c r="AB16" s="99" t="s">
        <v>74</v>
      </c>
      <c r="AC16" s="99" t="s">
        <v>75</v>
      </c>
      <c r="AD16" s="101" t="s">
        <v>76</v>
      </c>
      <c r="AE16" s="2"/>
      <c r="AF16" s="75" t="s">
        <v>77</v>
      </c>
      <c r="AG16" s="78" t="s">
        <v>78</v>
      </c>
      <c r="AH16" s="2"/>
      <c r="AI16" s="2"/>
      <c r="AJ16" s="2"/>
    </row>
    <row r="17" spans="1:36" ht="100.5" customHeight="1" x14ac:dyDescent="0.25">
      <c r="A17" s="136"/>
      <c r="B17" s="118"/>
      <c r="C17" s="139"/>
      <c r="D17" s="139"/>
      <c r="E17" s="142"/>
      <c r="F17" s="144"/>
      <c r="G17" s="107"/>
      <c r="H17" s="110"/>
      <c r="I17" s="120"/>
      <c r="J17" s="42" t="s">
        <v>79</v>
      </c>
      <c r="K17" s="43" t="s">
        <v>80</v>
      </c>
      <c r="L17" s="44">
        <f>IF(K17="ADECUADO",15,IF(K17="INADECUADO",0,""))</f>
        <v>15</v>
      </c>
      <c r="M17" s="123"/>
      <c r="N17" s="125"/>
      <c r="O17" s="127"/>
      <c r="P17" s="129"/>
      <c r="Q17" s="131"/>
      <c r="R17" s="104"/>
      <c r="S17" s="107"/>
      <c r="T17" s="110"/>
      <c r="U17" s="113"/>
      <c r="V17" s="116"/>
      <c r="W17" s="118"/>
      <c r="X17" s="95"/>
      <c r="Y17" s="41"/>
      <c r="Z17" s="97"/>
      <c r="AA17" s="76"/>
      <c r="AB17" s="99"/>
      <c r="AC17" s="99"/>
      <c r="AD17" s="101"/>
      <c r="AE17" s="2"/>
      <c r="AF17" s="76"/>
      <c r="AG17" s="79"/>
      <c r="AH17" s="2"/>
      <c r="AI17" s="2"/>
      <c r="AJ17" s="2"/>
    </row>
    <row r="18" spans="1:36" ht="100.5" customHeight="1" x14ac:dyDescent="0.25">
      <c r="A18" s="136"/>
      <c r="B18" s="118"/>
      <c r="C18" s="139"/>
      <c r="D18" s="139"/>
      <c r="E18" s="142"/>
      <c r="F18" s="144"/>
      <c r="G18" s="107"/>
      <c r="H18" s="110"/>
      <c r="I18" s="120"/>
      <c r="J18" s="45" t="s">
        <v>81</v>
      </c>
      <c r="K18" s="43" t="s">
        <v>82</v>
      </c>
      <c r="L18" s="44">
        <f>IF(K18="OPORTUNA",15,IF(K18="INOPORTUNA",0,""))</f>
        <v>15</v>
      </c>
      <c r="M18" s="123"/>
      <c r="N18" s="125"/>
      <c r="O18" s="127"/>
      <c r="P18" s="129"/>
      <c r="Q18" s="46" t="s">
        <v>83</v>
      </c>
      <c r="R18" s="104"/>
      <c r="S18" s="107"/>
      <c r="T18" s="110"/>
      <c r="U18" s="113"/>
      <c r="V18" s="116"/>
      <c r="W18" s="118"/>
      <c r="X18" s="95"/>
      <c r="Y18" s="41"/>
      <c r="Z18" s="97"/>
      <c r="AA18" s="76"/>
      <c r="AB18" s="99"/>
      <c r="AC18" s="99"/>
      <c r="AD18" s="101"/>
      <c r="AE18" s="2"/>
      <c r="AF18" s="76"/>
      <c r="AG18" s="79"/>
      <c r="AH18" s="2"/>
      <c r="AI18" s="2"/>
      <c r="AJ18" s="2"/>
    </row>
    <row r="19" spans="1:36" ht="100.5" customHeight="1" x14ac:dyDescent="0.25">
      <c r="A19" s="136"/>
      <c r="B19" s="118"/>
      <c r="C19" s="139"/>
      <c r="D19" s="139"/>
      <c r="E19" s="142"/>
      <c r="F19" s="144"/>
      <c r="G19" s="107"/>
      <c r="H19" s="110"/>
      <c r="I19" s="120"/>
      <c r="J19" s="42" t="s">
        <v>84</v>
      </c>
      <c r="K19" s="43" t="s">
        <v>85</v>
      </c>
      <c r="L19" s="44">
        <f>IF(K19="PREVENIR",15,IF(K19="DETECTAR",10,IF(K19="NO ES UN CONTROL",0,"")))</f>
        <v>15</v>
      </c>
      <c r="M19" s="81" t="str">
        <f>IF(M16&lt;86,"DÉBIL",IF(M16&lt;96,"MODERADO",IF(M16&lt;101,"FUERTE","")))</f>
        <v>FUERTE</v>
      </c>
      <c r="N19" s="125"/>
      <c r="O19" s="84" t="str">
        <f>IF(AND(M19="FUERTE",N16="FUERTE (SIEMPRE SE EJECUTA)"),"FUERTE",IF(OR(M19="DÉBIL",N16="DÉBIL (NO SE EJECUTA)"),"DÉBIL",IF(OR(M19="MODERADO",N16="MODERADO (ALGUNAS VECES)"),"MODERADO")))</f>
        <v>FUERTE</v>
      </c>
      <c r="P19" s="129"/>
      <c r="Q19" s="86">
        <f>IF(AND($O$19="FUERTE",$Q$16="DIRECTAMENTE"),2,IF(AND($O$19="FUERTE",$Q$16="DIRECTAMENTE"),2,IF(AND($O$19="FUERTE",$Q$16="DIRECTAMENTE"),2,IF(AND($O$19="FUERTE",$Q$16="NO DISMINUYE"),0,IF(AND($O$19="MODERADO",$Q$16="DIRECTAMENTE"),1,IF(AND($O$19="MODERADO",$Q$16="DIRECTAMENTE"),1,IF(AND($O$19="MODERADO",$Q$16="DIRECTAMENTE"),1,IF(AND($O$19="MODERADO",$Q$16="NO DISMINUYE"),0,"N/A"))))))))</f>
        <v>2</v>
      </c>
      <c r="R19" s="104"/>
      <c r="S19" s="107"/>
      <c r="T19" s="110"/>
      <c r="U19" s="113"/>
      <c r="V19" s="89" t="s">
        <v>86</v>
      </c>
      <c r="W19" s="118"/>
      <c r="X19" s="89" t="s">
        <v>87</v>
      </c>
      <c r="Y19" s="47"/>
      <c r="Z19" s="97"/>
      <c r="AA19" s="76"/>
      <c r="AB19" s="99"/>
      <c r="AC19" s="99"/>
      <c r="AD19" s="101"/>
      <c r="AE19" s="2"/>
      <c r="AF19" s="76"/>
      <c r="AG19" s="79"/>
      <c r="AH19" s="2"/>
      <c r="AI19" s="2"/>
      <c r="AJ19" s="2"/>
    </row>
    <row r="20" spans="1:36" ht="100.5" customHeight="1" x14ac:dyDescent="0.25">
      <c r="A20" s="136"/>
      <c r="B20" s="118"/>
      <c r="C20" s="139"/>
      <c r="D20" s="139"/>
      <c r="E20" s="142"/>
      <c r="F20" s="144"/>
      <c r="G20" s="107"/>
      <c r="H20" s="110"/>
      <c r="I20" s="120"/>
      <c r="J20" s="42" t="s">
        <v>88</v>
      </c>
      <c r="K20" s="43" t="s">
        <v>89</v>
      </c>
      <c r="L20" s="44">
        <f>IF(K20="CONFIABLE",15,IF(K20="NO CONFIABLE",0,""))</f>
        <v>15</v>
      </c>
      <c r="M20" s="82"/>
      <c r="N20" s="125"/>
      <c r="O20" s="84"/>
      <c r="P20" s="129"/>
      <c r="Q20" s="87"/>
      <c r="R20" s="104"/>
      <c r="S20" s="107"/>
      <c r="T20" s="110"/>
      <c r="U20" s="113"/>
      <c r="V20" s="90"/>
      <c r="W20" s="118"/>
      <c r="X20" s="90"/>
      <c r="Y20" s="47"/>
      <c r="Z20" s="97"/>
      <c r="AA20" s="76"/>
      <c r="AB20" s="99"/>
      <c r="AC20" s="99"/>
      <c r="AD20" s="101"/>
      <c r="AE20" s="2"/>
      <c r="AF20" s="76"/>
      <c r="AG20" s="79"/>
      <c r="AH20" s="2"/>
      <c r="AI20" s="2"/>
      <c r="AJ20" s="2"/>
    </row>
    <row r="21" spans="1:36" ht="100.5" customHeight="1" x14ac:dyDescent="0.25">
      <c r="A21" s="136"/>
      <c r="B21" s="118"/>
      <c r="C21" s="139"/>
      <c r="D21" s="139"/>
      <c r="E21" s="142"/>
      <c r="F21" s="144"/>
      <c r="G21" s="107"/>
      <c r="H21" s="110"/>
      <c r="I21" s="120"/>
      <c r="J21" s="42" t="s">
        <v>90</v>
      </c>
      <c r="K21" s="43" t="s">
        <v>91</v>
      </c>
      <c r="L21" s="44">
        <f>IF(K21="SE INVESTIGAN Y SE RESUELVEN OPORTUNAMENTE",15,IF(K21="NO SE INVESTIGAN Y SE RESUELVEN OPORTUNAMENTE",0,""))</f>
        <v>15</v>
      </c>
      <c r="M21" s="82"/>
      <c r="N21" s="125"/>
      <c r="O21" s="84"/>
      <c r="P21" s="129"/>
      <c r="Q21" s="87"/>
      <c r="R21" s="104"/>
      <c r="S21" s="107"/>
      <c r="T21" s="110"/>
      <c r="U21" s="113"/>
      <c r="V21" s="91" t="s">
        <v>92</v>
      </c>
      <c r="W21" s="118"/>
      <c r="X21" s="93" t="s">
        <v>93</v>
      </c>
      <c r="Y21" s="41"/>
      <c r="Z21" s="97"/>
      <c r="AA21" s="76"/>
      <c r="AB21" s="99"/>
      <c r="AC21" s="99"/>
      <c r="AD21" s="101"/>
      <c r="AE21" s="2"/>
      <c r="AF21" s="76"/>
      <c r="AG21" s="79"/>
      <c r="AH21" s="2"/>
      <c r="AI21" s="2"/>
      <c r="AJ21" s="2"/>
    </row>
    <row r="22" spans="1:36" ht="100.5" customHeight="1" thickBot="1" x14ac:dyDescent="0.3">
      <c r="A22" s="137"/>
      <c r="B22" s="119"/>
      <c r="C22" s="140"/>
      <c r="D22" s="140"/>
      <c r="E22" s="143"/>
      <c r="F22" s="145"/>
      <c r="G22" s="108"/>
      <c r="H22" s="111"/>
      <c r="I22" s="121"/>
      <c r="J22" s="48" t="s">
        <v>94</v>
      </c>
      <c r="K22" s="49" t="s">
        <v>95</v>
      </c>
      <c r="L22" s="50">
        <f>IF(K22="COMPLETA",10,IF(K22="INCOMPLETA",5,IF(K22="NO EXISTE",0,"")))</f>
        <v>10</v>
      </c>
      <c r="M22" s="83"/>
      <c r="N22" s="126"/>
      <c r="O22" s="85"/>
      <c r="P22" s="130"/>
      <c r="Q22" s="88"/>
      <c r="R22" s="105"/>
      <c r="S22" s="108"/>
      <c r="T22" s="111"/>
      <c r="U22" s="114"/>
      <c r="V22" s="92"/>
      <c r="W22" s="119"/>
      <c r="X22" s="94"/>
      <c r="Y22" s="41"/>
      <c r="Z22" s="98"/>
      <c r="AA22" s="77"/>
      <c r="AB22" s="100"/>
      <c r="AC22" s="100"/>
      <c r="AD22" s="102"/>
      <c r="AE22" s="2"/>
      <c r="AF22" s="77"/>
      <c r="AG22" s="79"/>
      <c r="AH22" s="2"/>
      <c r="AI22" s="2"/>
      <c r="AJ22" s="2"/>
    </row>
    <row r="23" spans="1:36" ht="15.75" thickBot="1" x14ac:dyDescent="0.3">
      <c r="AG23" s="80"/>
    </row>
  </sheetData>
  <dataConsolidate/>
  <mergeCells count="72">
    <mergeCell ref="A1:A4"/>
    <mergeCell ref="B1:AC2"/>
    <mergeCell ref="AD1:AF1"/>
    <mergeCell ref="AD2:AF2"/>
    <mergeCell ref="B3:AC4"/>
    <mergeCell ref="AD3:AF3"/>
    <mergeCell ref="AD4:AF4"/>
    <mergeCell ref="B6:H6"/>
    <mergeCell ref="M6:N6"/>
    <mergeCell ref="B8:I8"/>
    <mergeCell ref="B9:I9"/>
    <mergeCell ref="A12:D12"/>
    <mergeCell ref="E12:X12"/>
    <mergeCell ref="Z12:AD14"/>
    <mergeCell ref="AF12:AG14"/>
    <mergeCell ref="A13:A15"/>
    <mergeCell ref="B13:B15"/>
    <mergeCell ref="C13:C15"/>
    <mergeCell ref="D13:D15"/>
    <mergeCell ref="E13:H13"/>
    <mergeCell ref="I13:Q13"/>
    <mergeCell ref="T13:X13"/>
    <mergeCell ref="E14:H14"/>
    <mergeCell ref="U14:U15"/>
    <mergeCell ref="I14:I15"/>
    <mergeCell ref="J14:J15"/>
    <mergeCell ref="K14:K15"/>
    <mergeCell ref="L14:L15"/>
    <mergeCell ref="M14:M15"/>
    <mergeCell ref="N14:N15"/>
    <mergeCell ref="Q16:Q17"/>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T14:T15"/>
    <mergeCell ref="I16:I22"/>
    <mergeCell ref="M16:M18"/>
    <mergeCell ref="N16:N22"/>
    <mergeCell ref="O16:O18"/>
    <mergeCell ref="P16:P22"/>
    <mergeCell ref="S16:S22"/>
    <mergeCell ref="T16:T22"/>
    <mergeCell ref="U16:U22"/>
    <mergeCell ref="V16:V18"/>
    <mergeCell ref="W16:W22"/>
    <mergeCell ref="AF16:AF22"/>
    <mergeCell ref="AG16:AG23"/>
    <mergeCell ref="M19:M22"/>
    <mergeCell ref="O19:O22"/>
    <mergeCell ref="Q19:Q22"/>
    <mergeCell ref="V19:V20"/>
    <mergeCell ref="X19:X20"/>
    <mergeCell ref="V21:V22"/>
    <mergeCell ref="X21:X22"/>
    <mergeCell ref="X16:X18"/>
    <mergeCell ref="Z16:Z22"/>
    <mergeCell ref="AA16:AA22"/>
    <mergeCell ref="AB16:AB22"/>
    <mergeCell ref="AC16:AC22"/>
    <mergeCell ref="AD16:AD22"/>
    <mergeCell ref="R16:R22"/>
  </mergeCells>
  <conditionalFormatting sqref="H16:H22">
    <cfRule type="containsText" dxfId="23" priority="4" operator="containsText" text="EXTREMO">
      <formula>NOT(ISERROR(SEARCH("EXTREMO",H16)))</formula>
    </cfRule>
    <cfRule type="containsText" dxfId="22" priority="5" operator="containsText" text="ALTO">
      <formula>NOT(ISERROR(SEARCH("ALTO",H16)))</formula>
    </cfRule>
    <cfRule type="containsText" dxfId="21" priority="6" operator="containsText" text="MODERADO">
      <formula>NOT(ISERROR(SEARCH("MODERADO",H16)))</formula>
    </cfRule>
  </conditionalFormatting>
  <conditionalFormatting sqref="T16:T22">
    <cfRule type="containsText" dxfId="20" priority="1" operator="containsText" text="EXTREMO">
      <formula>NOT(ISERROR(SEARCH("EXTREMO",T16)))</formula>
    </cfRule>
    <cfRule type="containsText" dxfId="19" priority="2" operator="containsText" text="ALTO">
      <formula>NOT(ISERROR(SEARCH("ALTO",T16)))</formula>
    </cfRule>
    <cfRule type="containsText" dxfId="18" priority="3" operator="containsText" text="MODERADO">
      <formula>NOT(ISERROR(SEARCH("MODERADO",T16)))</formula>
    </cfRule>
  </conditionalFormatting>
  <dataValidations count="1">
    <dataValidation type="list" allowBlank="1" showInputMessage="1" showErrorMessage="1" sqref="Q16:Q17" xr:uid="{F08033BA-56DC-40D6-96E1-CA7C723EB7AE}">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858E9-F082-4211-9B1E-103046DDADD9}">
  <dimension ref="A1:AJ29"/>
  <sheetViews>
    <sheetView showGridLines="0" topLeftCell="X16" zoomScale="70" zoomScaleNormal="70" zoomScaleSheetLayoutView="50" workbookViewId="0">
      <selection activeCell="AG16" sqref="AG16:AG22"/>
    </sheetView>
  </sheetViews>
  <sheetFormatPr baseColWidth="10" defaultColWidth="11.42578125" defaultRowHeight="15" x14ac:dyDescent="0.25"/>
  <cols>
    <col min="1" max="1" width="36.85546875" customWidth="1"/>
    <col min="2" max="4" width="32.5703125" customWidth="1"/>
    <col min="5" max="6" width="20.85546875" customWidth="1"/>
    <col min="7" max="7" width="20.85546875" hidden="1" customWidth="1"/>
    <col min="8" max="8" width="25.42578125" customWidth="1"/>
    <col min="9" max="9" width="59.140625" customWidth="1"/>
    <col min="10" max="10" width="53.7109375" hidden="1" customWidth="1"/>
    <col min="11" max="11" width="24.5703125" hidden="1" customWidth="1"/>
    <col min="12" max="12" width="11.42578125" hidden="1" customWidth="1"/>
    <col min="13" max="15" width="24.5703125" hidden="1" customWidth="1"/>
    <col min="16" max="16" width="19.7109375" hidden="1" customWidth="1"/>
    <col min="17" max="20" width="25.140625" hidden="1" customWidth="1"/>
    <col min="21" max="21" width="16.5703125" hidden="1" customWidth="1"/>
    <col min="22" max="22" width="33.42578125" customWidth="1"/>
    <col min="23" max="23" width="38.5703125" customWidth="1"/>
    <col min="24" max="24" width="25.42578125" customWidth="1"/>
    <col min="25" max="25" width="1.7109375" customWidth="1"/>
    <col min="26" max="28" width="33.42578125" customWidth="1"/>
    <col min="29" max="29" width="40.28515625" customWidth="1"/>
    <col min="30" max="30" width="34.85546875" customWidth="1"/>
    <col min="31" max="31" width="2.28515625" customWidth="1"/>
    <col min="32" max="32" width="42.5703125" customWidth="1"/>
    <col min="33" max="33" width="50.28515625" customWidth="1"/>
    <col min="34" max="36" width="11.42578125" customWidth="1"/>
  </cols>
  <sheetData>
    <row r="1" spans="1:36" ht="27" customHeight="1" x14ac:dyDescent="0.25">
      <c r="A1" s="186"/>
      <c r="B1" s="187" t="s">
        <v>0</v>
      </c>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9"/>
      <c r="AD1" s="193" t="s">
        <v>1</v>
      </c>
      <c r="AE1" s="194"/>
      <c r="AF1" s="194"/>
      <c r="AG1" s="1" t="s">
        <v>2</v>
      </c>
      <c r="AH1" s="2"/>
      <c r="AI1" s="2"/>
      <c r="AJ1" s="2"/>
    </row>
    <row r="2" spans="1:36" ht="27" customHeight="1" thickBot="1" x14ac:dyDescent="0.3">
      <c r="A2" s="186"/>
      <c r="B2" s="190"/>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2"/>
      <c r="AD2" s="193" t="s">
        <v>3</v>
      </c>
      <c r="AE2" s="194"/>
      <c r="AF2" s="194"/>
      <c r="AG2" s="3" t="s">
        <v>4</v>
      </c>
      <c r="AH2" s="2"/>
      <c r="AI2" s="2"/>
      <c r="AJ2" s="2"/>
    </row>
    <row r="3" spans="1:36" ht="27" customHeight="1" x14ac:dyDescent="0.25">
      <c r="A3" s="186"/>
      <c r="B3" s="187" t="s">
        <v>5</v>
      </c>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9"/>
      <c r="AD3" s="193" t="s">
        <v>6</v>
      </c>
      <c r="AE3" s="194"/>
      <c r="AF3" s="194"/>
      <c r="AG3" s="1" t="s">
        <v>7</v>
      </c>
      <c r="AH3" s="2"/>
      <c r="AI3" s="2"/>
      <c r="AJ3" s="2"/>
    </row>
    <row r="4" spans="1:36" ht="27" customHeight="1" thickBot="1" x14ac:dyDescent="0.3">
      <c r="A4" s="186"/>
      <c r="B4" s="190"/>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2"/>
      <c r="AD4" s="193" t="s">
        <v>8</v>
      </c>
      <c r="AE4" s="194"/>
      <c r="AF4" s="194"/>
      <c r="AG4" s="4">
        <v>44838</v>
      </c>
      <c r="AH4" s="2"/>
      <c r="AI4" s="2"/>
      <c r="AJ4" s="2"/>
    </row>
    <row r="5" spans="1:36" ht="27" customHeight="1" thickBot="1" x14ac:dyDescent="0.3">
      <c r="A5" s="5"/>
      <c r="B5" s="6"/>
      <c r="C5" s="6"/>
      <c r="D5" s="6"/>
      <c r="E5" s="6"/>
      <c r="F5" s="6"/>
      <c r="G5" s="6"/>
      <c r="H5" s="6"/>
      <c r="I5" s="6"/>
      <c r="J5" s="6"/>
      <c r="K5" s="6"/>
      <c r="L5" s="6"/>
      <c r="M5" s="6"/>
      <c r="N5" s="6"/>
      <c r="O5" s="6"/>
      <c r="P5" s="6"/>
      <c r="Q5" s="6"/>
      <c r="R5" s="6"/>
      <c r="S5" s="6"/>
      <c r="T5" s="6"/>
      <c r="U5" s="6"/>
      <c r="V5" s="6"/>
      <c r="W5" s="6"/>
      <c r="X5" s="6"/>
      <c r="Y5" s="6"/>
      <c r="Z5" s="6"/>
      <c r="AA5" s="6"/>
      <c r="AB5" s="6"/>
      <c r="AC5" s="7"/>
      <c r="AD5" s="8"/>
      <c r="AE5" s="2"/>
      <c r="AF5" s="2"/>
      <c r="AG5" s="2"/>
      <c r="AH5" s="2"/>
      <c r="AI5" s="2"/>
      <c r="AJ5" s="2"/>
    </row>
    <row r="6" spans="1:36" ht="59.25" customHeight="1" thickBot="1" x14ac:dyDescent="0.3">
      <c r="A6" s="9" t="s">
        <v>9</v>
      </c>
      <c r="B6" s="172" t="s">
        <v>96</v>
      </c>
      <c r="C6" s="173"/>
      <c r="D6" s="173"/>
      <c r="E6" s="173"/>
      <c r="F6" s="173"/>
      <c r="G6" s="173"/>
      <c r="H6" s="174"/>
      <c r="I6" s="6"/>
      <c r="J6" s="10"/>
      <c r="K6" s="11" t="s">
        <v>11</v>
      </c>
      <c r="L6" s="12"/>
      <c r="M6" s="175">
        <v>45321</v>
      </c>
      <c r="N6" s="176"/>
      <c r="O6" s="6"/>
      <c r="P6" s="6"/>
      <c r="Q6" s="6"/>
      <c r="R6" s="6"/>
      <c r="S6" s="6"/>
      <c r="T6" s="6"/>
      <c r="U6" s="6"/>
      <c r="V6" s="6"/>
      <c r="W6" s="6"/>
      <c r="X6" s="6"/>
      <c r="Y6" s="6"/>
      <c r="Z6" s="6"/>
      <c r="AA6" s="6"/>
      <c r="AB6" s="6"/>
      <c r="AC6" s="7"/>
      <c r="AD6" s="6"/>
      <c r="AE6" s="2"/>
      <c r="AF6" s="2"/>
      <c r="AG6" s="2"/>
      <c r="AH6" s="2"/>
      <c r="AI6" s="2"/>
      <c r="AJ6" s="2"/>
    </row>
    <row r="7" spans="1:36" ht="27" customHeight="1" thickBot="1" x14ac:dyDescent="0.3">
      <c r="A7" s="13"/>
      <c r="B7" s="10"/>
      <c r="C7" s="10"/>
      <c r="D7" s="10"/>
      <c r="E7" s="10"/>
      <c r="F7" s="10"/>
      <c r="G7" s="10"/>
      <c r="H7" s="10"/>
      <c r="I7" s="10"/>
      <c r="J7" s="10"/>
      <c r="K7" s="10"/>
      <c r="L7" s="10"/>
      <c r="M7" s="10"/>
      <c r="N7" s="10"/>
      <c r="O7" s="6"/>
      <c r="P7" s="6"/>
      <c r="Q7" s="6"/>
      <c r="R7" s="6"/>
      <c r="S7" s="6"/>
      <c r="T7" s="6"/>
      <c r="U7" s="6"/>
      <c r="V7" s="6"/>
      <c r="W7" s="6"/>
      <c r="X7" s="6"/>
      <c r="Y7" s="6"/>
      <c r="Z7" s="6"/>
      <c r="AA7" s="6"/>
      <c r="AB7" s="6"/>
      <c r="AC7" s="7"/>
      <c r="AD7" s="6"/>
      <c r="AE7" s="2"/>
      <c r="AF7" s="2"/>
      <c r="AG7" s="2"/>
      <c r="AH7" s="2"/>
      <c r="AI7" s="2"/>
      <c r="AJ7" s="2"/>
    </row>
    <row r="8" spans="1:36" ht="59.25" customHeight="1" thickBot="1" x14ac:dyDescent="0.3">
      <c r="A8" s="9" t="s">
        <v>12</v>
      </c>
      <c r="B8" s="177" t="s">
        <v>97</v>
      </c>
      <c r="C8" s="178"/>
      <c r="D8" s="178"/>
      <c r="E8" s="178"/>
      <c r="F8" s="178"/>
      <c r="G8" s="178"/>
      <c r="H8" s="178"/>
      <c r="I8" s="179"/>
      <c r="J8" s="6"/>
      <c r="K8" s="51" t="s">
        <v>14</v>
      </c>
      <c r="L8" s="14"/>
      <c r="M8" s="14" t="s">
        <v>15</v>
      </c>
      <c r="N8" s="14" t="s">
        <v>16</v>
      </c>
      <c r="O8" s="14" t="s">
        <v>17</v>
      </c>
      <c r="P8" s="6"/>
      <c r="Q8" s="6"/>
      <c r="R8" s="6"/>
      <c r="S8" s="6"/>
      <c r="T8" s="6"/>
      <c r="U8" s="6"/>
      <c r="V8" s="6"/>
      <c r="W8" s="6"/>
      <c r="X8" s="6"/>
      <c r="Y8" s="6"/>
      <c r="Z8" s="6"/>
      <c r="AA8" s="6"/>
      <c r="AB8" s="6"/>
      <c r="AC8" s="7"/>
      <c r="AD8" s="6"/>
      <c r="AE8" s="2"/>
      <c r="AF8" s="2"/>
      <c r="AG8" s="2"/>
      <c r="AH8" s="2"/>
      <c r="AI8" s="2"/>
      <c r="AJ8" s="2"/>
    </row>
    <row r="9" spans="1:36" ht="59.25" customHeight="1" thickBot="1" x14ac:dyDescent="0.3">
      <c r="A9" s="9" t="s">
        <v>18</v>
      </c>
      <c r="B9" s="177" t="s">
        <v>98</v>
      </c>
      <c r="C9" s="178"/>
      <c r="D9" s="178"/>
      <c r="E9" s="178"/>
      <c r="F9" s="178"/>
      <c r="G9" s="178"/>
      <c r="H9" s="178"/>
      <c r="I9" s="179"/>
      <c r="J9" s="6"/>
      <c r="K9" s="15"/>
      <c r="L9" s="52"/>
      <c r="M9" s="15" t="s">
        <v>20</v>
      </c>
      <c r="N9" s="15"/>
      <c r="O9" s="15"/>
      <c r="P9" s="6"/>
      <c r="Q9" s="6"/>
      <c r="R9" s="6"/>
      <c r="S9" s="6"/>
      <c r="T9" s="6"/>
      <c r="U9" s="6"/>
      <c r="V9" s="6"/>
      <c r="W9" s="6"/>
      <c r="X9" s="6"/>
      <c r="Y9" s="6"/>
      <c r="Z9" s="6"/>
      <c r="AA9" s="6"/>
      <c r="AB9" s="6"/>
      <c r="AC9" s="7"/>
      <c r="AD9" s="6"/>
      <c r="AE9" s="2"/>
      <c r="AF9" s="2"/>
      <c r="AG9" s="2"/>
      <c r="AH9" s="2"/>
      <c r="AI9" s="2"/>
      <c r="AJ9" s="2"/>
    </row>
    <row r="10" spans="1:36" ht="15.75" customHeight="1" x14ac:dyDescent="0.25">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7"/>
      <c r="AD10" s="6"/>
      <c r="AE10" s="2"/>
      <c r="AF10" s="2"/>
      <c r="AG10" s="2"/>
      <c r="AH10" s="2"/>
      <c r="AI10" s="2"/>
      <c r="AJ10" s="2"/>
    </row>
    <row r="11" spans="1:36" ht="15.75" customHeight="1" thickBot="1" x14ac:dyDescent="0.3">
      <c r="A11" s="19"/>
      <c r="B11" s="6"/>
      <c r="C11" s="6"/>
      <c r="D11" s="6"/>
      <c r="E11" s="6"/>
      <c r="F11" s="6"/>
      <c r="G11" s="6"/>
      <c r="H11" s="6"/>
      <c r="I11" s="6"/>
      <c r="J11" s="6"/>
      <c r="K11" s="6"/>
      <c r="L11" s="6"/>
      <c r="M11" s="6"/>
      <c r="N11" s="6"/>
      <c r="O11" s="6"/>
      <c r="P11" s="6"/>
      <c r="Q11" s="6"/>
      <c r="R11" s="6"/>
      <c r="S11" s="6"/>
      <c r="T11" s="6"/>
      <c r="U11" s="6"/>
      <c r="V11" s="6"/>
      <c r="W11" s="6"/>
      <c r="X11" s="6"/>
      <c r="Y11" s="6"/>
      <c r="Z11" s="20"/>
      <c r="AA11" s="20"/>
      <c r="AB11" s="20"/>
      <c r="AC11" s="21"/>
      <c r="AD11" s="22"/>
      <c r="AE11" s="2"/>
      <c r="AF11" s="2"/>
      <c r="AG11" s="2"/>
      <c r="AH11" s="2"/>
      <c r="AI11" s="2"/>
      <c r="AJ11" s="2"/>
    </row>
    <row r="12" spans="1:36" x14ac:dyDescent="0.25">
      <c r="A12" s="180" t="s">
        <v>21</v>
      </c>
      <c r="B12" s="181"/>
      <c r="C12" s="181"/>
      <c r="D12" s="182"/>
      <c r="E12" s="183" t="s">
        <v>22</v>
      </c>
      <c r="F12" s="184"/>
      <c r="G12" s="184"/>
      <c r="H12" s="184"/>
      <c r="I12" s="184"/>
      <c r="J12" s="184"/>
      <c r="K12" s="184"/>
      <c r="L12" s="184"/>
      <c r="M12" s="184"/>
      <c r="N12" s="184"/>
      <c r="O12" s="184"/>
      <c r="P12" s="184"/>
      <c r="Q12" s="184"/>
      <c r="R12" s="184"/>
      <c r="S12" s="184"/>
      <c r="T12" s="184"/>
      <c r="U12" s="184"/>
      <c r="V12" s="184"/>
      <c r="W12" s="184"/>
      <c r="X12" s="185"/>
      <c r="Y12" s="23"/>
      <c r="Z12" s="153" t="s">
        <v>23</v>
      </c>
      <c r="AA12" s="154"/>
      <c r="AB12" s="154"/>
      <c r="AC12" s="154"/>
      <c r="AD12" s="155"/>
      <c r="AE12" s="2"/>
      <c r="AF12" s="153" t="s">
        <v>24</v>
      </c>
      <c r="AG12" s="155"/>
      <c r="AH12" s="2"/>
      <c r="AI12" s="2"/>
      <c r="AJ12" s="2"/>
    </row>
    <row r="13" spans="1:36" x14ac:dyDescent="0.25">
      <c r="A13" s="162" t="s">
        <v>25</v>
      </c>
      <c r="B13" s="134" t="s">
        <v>26</v>
      </c>
      <c r="C13" s="134" t="s">
        <v>27</v>
      </c>
      <c r="D13" s="135" t="s">
        <v>28</v>
      </c>
      <c r="E13" s="165" t="s">
        <v>29</v>
      </c>
      <c r="F13" s="166"/>
      <c r="G13" s="166"/>
      <c r="H13" s="166"/>
      <c r="I13" s="167" t="s">
        <v>30</v>
      </c>
      <c r="J13" s="168"/>
      <c r="K13" s="168"/>
      <c r="L13" s="168"/>
      <c r="M13" s="168"/>
      <c r="N13" s="168"/>
      <c r="O13" s="168"/>
      <c r="P13" s="168"/>
      <c r="Q13" s="168"/>
      <c r="R13" s="24"/>
      <c r="S13" s="24"/>
      <c r="T13" s="167" t="s">
        <v>31</v>
      </c>
      <c r="U13" s="168"/>
      <c r="V13" s="168"/>
      <c r="W13" s="168"/>
      <c r="X13" s="169"/>
      <c r="Y13" s="23"/>
      <c r="Z13" s="156"/>
      <c r="AA13" s="157"/>
      <c r="AB13" s="157"/>
      <c r="AC13" s="157"/>
      <c r="AD13" s="158"/>
      <c r="AE13" s="2"/>
      <c r="AF13" s="156"/>
      <c r="AG13" s="158"/>
      <c r="AH13" s="25"/>
      <c r="AI13" s="25"/>
      <c r="AJ13" s="25"/>
    </row>
    <row r="14" spans="1:36" ht="32.25" customHeight="1" thickBot="1" x14ac:dyDescent="0.3">
      <c r="A14" s="162"/>
      <c r="B14" s="134"/>
      <c r="C14" s="134"/>
      <c r="D14" s="135"/>
      <c r="E14" s="170" t="s">
        <v>32</v>
      </c>
      <c r="F14" s="171"/>
      <c r="G14" s="171"/>
      <c r="H14" s="171"/>
      <c r="I14" s="148" t="s">
        <v>33</v>
      </c>
      <c r="J14" s="149" t="s">
        <v>34</v>
      </c>
      <c r="K14" s="149" t="s">
        <v>35</v>
      </c>
      <c r="L14" s="150" t="s">
        <v>36</v>
      </c>
      <c r="M14" s="134" t="s">
        <v>37</v>
      </c>
      <c r="N14" s="152" t="s">
        <v>38</v>
      </c>
      <c r="O14" s="132" t="s">
        <v>39</v>
      </c>
      <c r="P14" s="134" t="s">
        <v>40</v>
      </c>
      <c r="Q14" s="132" t="s">
        <v>41</v>
      </c>
      <c r="R14" s="132" t="s">
        <v>42</v>
      </c>
      <c r="S14" s="26"/>
      <c r="T14" s="146" t="s">
        <v>43</v>
      </c>
      <c r="U14" s="134" t="s">
        <v>44</v>
      </c>
      <c r="V14" s="132" t="s">
        <v>45</v>
      </c>
      <c r="W14" s="134" t="s">
        <v>46</v>
      </c>
      <c r="X14" s="135"/>
      <c r="Y14" s="27"/>
      <c r="Z14" s="159"/>
      <c r="AA14" s="160"/>
      <c r="AB14" s="160"/>
      <c r="AC14" s="160"/>
      <c r="AD14" s="161"/>
      <c r="AE14" s="25"/>
      <c r="AF14" s="159"/>
      <c r="AG14" s="161"/>
      <c r="AH14" s="25"/>
      <c r="AI14" s="2"/>
      <c r="AJ14" s="25"/>
    </row>
    <row r="15" spans="1:36" ht="74.25" customHeight="1" x14ac:dyDescent="0.25">
      <c r="A15" s="163"/>
      <c r="B15" s="132"/>
      <c r="C15" s="132"/>
      <c r="D15" s="164"/>
      <c r="E15" s="28" t="s">
        <v>47</v>
      </c>
      <c r="F15" s="29" t="s">
        <v>48</v>
      </c>
      <c r="G15" s="30"/>
      <c r="H15" s="31" t="s">
        <v>49</v>
      </c>
      <c r="I15" s="146"/>
      <c r="J15" s="149"/>
      <c r="K15" s="149"/>
      <c r="L15" s="151"/>
      <c r="M15" s="134"/>
      <c r="N15" s="133"/>
      <c r="O15" s="133"/>
      <c r="P15" s="134"/>
      <c r="Q15" s="133"/>
      <c r="R15" s="133"/>
      <c r="S15" s="32"/>
      <c r="T15" s="147"/>
      <c r="U15" s="134"/>
      <c r="V15" s="133"/>
      <c r="W15" s="33" t="s">
        <v>50</v>
      </c>
      <c r="X15" s="34" t="s">
        <v>51</v>
      </c>
      <c r="Y15" s="27"/>
      <c r="Z15" s="35" t="s">
        <v>52</v>
      </c>
      <c r="AA15" s="36" t="s">
        <v>53</v>
      </c>
      <c r="AB15" s="36" t="s">
        <v>54</v>
      </c>
      <c r="AC15" s="36" t="s">
        <v>55</v>
      </c>
      <c r="AD15" s="37" t="s">
        <v>56</v>
      </c>
      <c r="AE15" s="25"/>
      <c r="AF15" s="35" t="s">
        <v>57</v>
      </c>
      <c r="AG15" s="37" t="s">
        <v>99</v>
      </c>
      <c r="AH15" s="25"/>
      <c r="AI15" s="2"/>
      <c r="AJ15" s="25"/>
    </row>
    <row r="16" spans="1:36" ht="100.5" customHeight="1" x14ac:dyDescent="0.25">
      <c r="A16" s="136">
        <v>1</v>
      </c>
      <c r="B16" s="117" t="s">
        <v>100</v>
      </c>
      <c r="C16" s="138" t="s">
        <v>101</v>
      </c>
      <c r="D16" s="138" t="s">
        <v>102</v>
      </c>
      <c r="E16" s="141" t="s">
        <v>62</v>
      </c>
      <c r="F16" s="144" t="s">
        <v>103</v>
      </c>
      <c r="G16" s="106" t="str">
        <f>+CONCATENATE(E16," - ",F16)</f>
        <v>MUY BAJA - MAYOR</v>
      </c>
      <c r="H16" s="109" t="str">
        <f>+VLOOKUP(G16,[2]Datos!D3:E17,2,FALSE)</f>
        <v>ALTO</v>
      </c>
      <c r="I16" s="120" t="s">
        <v>104</v>
      </c>
      <c r="J16" s="38" t="s">
        <v>65</v>
      </c>
      <c r="K16" s="39" t="s">
        <v>66</v>
      </c>
      <c r="L16" s="40">
        <f>IF(K16="ASIGNADO",15,IF(K16="NO ASIGNADO",0,""))</f>
        <v>15</v>
      </c>
      <c r="M16" s="122">
        <f>SUM(L16:L22)</f>
        <v>100</v>
      </c>
      <c r="N16" s="124" t="s">
        <v>67</v>
      </c>
      <c r="O16" s="127">
        <f>IF(O19="DÉBIL",0,IF(O19="MODERADO",50,IF(O19="FUERTE",100,"")))</f>
        <v>100</v>
      </c>
      <c r="P16" s="128" t="str">
        <f>IF(AND(M19="FUERTE",N16="FUERTE (SIEMPRE SE EJECUTA)"),"NO","SÍ")</f>
        <v>NO</v>
      </c>
      <c r="Q16" s="131" t="s">
        <v>68</v>
      </c>
      <c r="R16" s="103" t="str">
        <f>IF(AND(E16="MUY BAJA",Q19=2),"MUY BAJA",IF(AND(E16="BAJA",Q19=2),"MUY BAJA",IF(AND(E16="MEDIA",Q19=2),"MUY BAJA",IF(AND(E16="ALTA",Q19=2),"BAJA",IF(AND(E16="MUY ALTA",Q19=2),"MEDIA",IF(AND(E16="MUY BAJA",Q19=1),"MUY BAJA",IF(AND(E16="BAJA",Q19=1),"MUY BAJA",IF(AND(E16="MEDIA",Q19=1),"BAJA",IF(AND(E16="ALTA",Q19=1),"MEDIA",IF(AND(E16="MUY ALTA",Q19=1),"ALTA",E16))))))))))</f>
        <v>MUY BAJA</v>
      </c>
      <c r="S16" s="106" t="str">
        <f>+CONCATENATE(R16," - ",F16)</f>
        <v>MUY BAJA - MAYOR</v>
      </c>
      <c r="T16" s="109" t="str">
        <f>+VLOOKUP(S16,[2]Datos!$D$3:$E$17,2,FALSE)</f>
        <v>ALTO</v>
      </c>
      <c r="U16" s="112" t="s">
        <v>69</v>
      </c>
      <c r="V16" s="115" t="s">
        <v>105</v>
      </c>
      <c r="W16" s="117" t="s">
        <v>106</v>
      </c>
      <c r="X16" s="208" t="s">
        <v>107</v>
      </c>
      <c r="Y16" s="41"/>
      <c r="Z16" s="210">
        <v>45659</v>
      </c>
      <c r="AA16" s="221" t="s">
        <v>108</v>
      </c>
      <c r="AB16" s="213" t="s">
        <v>109</v>
      </c>
      <c r="AC16" s="195" t="s">
        <v>110</v>
      </c>
      <c r="AD16" s="224"/>
      <c r="AE16" s="2"/>
      <c r="AF16" s="216" t="s">
        <v>111</v>
      </c>
      <c r="AG16" s="203" t="s">
        <v>145</v>
      </c>
      <c r="AH16" s="2"/>
      <c r="AI16" s="2"/>
      <c r="AJ16" s="2"/>
    </row>
    <row r="17" spans="1:36" ht="100.5" customHeight="1" x14ac:dyDescent="0.25">
      <c r="A17" s="136"/>
      <c r="B17" s="118"/>
      <c r="C17" s="139"/>
      <c r="D17" s="139"/>
      <c r="E17" s="142"/>
      <c r="F17" s="144"/>
      <c r="G17" s="107"/>
      <c r="H17" s="110"/>
      <c r="I17" s="120"/>
      <c r="J17" s="42" t="s">
        <v>79</v>
      </c>
      <c r="K17" s="43" t="s">
        <v>80</v>
      </c>
      <c r="L17" s="44">
        <f>IF(K17="ADECUADO",15,IF(K17="INADECUADO",0,""))</f>
        <v>15</v>
      </c>
      <c r="M17" s="123"/>
      <c r="N17" s="125"/>
      <c r="O17" s="127"/>
      <c r="P17" s="129"/>
      <c r="Q17" s="131"/>
      <c r="R17" s="104"/>
      <c r="S17" s="107"/>
      <c r="T17" s="110"/>
      <c r="U17" s="113"/>
      <c r="V17" s="116"/>
      <c r="W17" s="118"/>
      <c r="X17" s="209"/>
      <c r="Y17" s="41"/>
      <c r="Z17" s="211"/>
      <c r="AA17" s="222"/>
      <c r="AB17" s="214"/>
      <c r="AC17" s="196"/>
      <c r="AD17" s="224"/>
      <c r="AE17" s="2"/>
      <c r="AF17" s="217"/>
      <c r="AG17" s="204"/>
      <c r="AH17" s="2"/>
      <c r="AI17" s="2"/>
      <c r="AJ17" s="2"/>
    </row>
    <row r="18" spans="1:36" ht="100.5" customHeight="1" x14ac:dyDescent="0.25">
      <c r="A18" s="136"/>
      <c r="B18" s="118"/>
      <c r="C18" s="139"/>
      <c r="D18" s="139"/>
      <c r="E18" s="142"/>
      <c r="F18" s="144"/>
      <c r="G18" s="107"/>
      <c r="H18" s="110"/>
      <c r="I18" s="120"/>
      <c r="J18" s="45" t="s">
        <v>81</v>
      </c>
      <c r="K18" s="43" t="s">
        <v>82</v>
      </c>
      <c r="L18" s="44">
        <f>IF(K18="OPORTUNA",15,IF(K18="INOPORTUNA",0,""))</f>
        <v>15</v>
      </c>
      <c r="M18" s="123"/>
      <c r="N18" s="125"/>
      <c r="O18" s="127"/>
      <c r="P18" s="129"/>
      <c r="Q18" s="46" t="s">
        <v>83</v>
      </c>
      <c r="R18" s="104"/>
      <c r="S18" s="107"/>
      <c r="T18" s="110"/>
      <c r="U18" s="113"/>
      <c r="V18" s="116"/>
      <c r="W18" s="118"/>
      <c r="X18" s="209"/>
      <c r="Y18" s="41"/>
      <c r="Z18" s="211"/>
      <c r="AA18" s="222"/>
      <c r="AB18" s="214"/>
      <c r="AC18" s="196"/>
      <c r="AD18" s="224"/>
      <c r="AE18" s="2"/>
      <c r="AF18" s="217"/>
      <c r="AG18" s="204"/>
      <c r="AH18" s="2"/>
      <c r="AI18" s="2"/>
      <c r="AJ18" s="2"/>
    </row>
    <row r="19" spans="1:36" ht="100.5" customHeight="1" x14ac:dyDescent="0.25">
      <c r="A19" s="136"/>
      <c r="B19" s="118"/>
      <c r="C19" s="139"/>
      <c r="D19" s="139"/>
      <c r="E19" s="142"/>
      <c r="F19" s="144"/>
      <c r="G19" s="107"/>
      <c r="H19" s="110"/>
      <c r="I19" s="120"/>
      <c r="J19" s="42" t="s">
        <v>84</v>
      </c>
      <c r="K19" s="43" t="s">
        <v>85</v>
      </c>
      <c r="L19" s="44">
        <f>IF(K19="PREVENIR",15,IF(K19="DETECTAR",10,IF(K19="NO ES UN CONTROL",0,"")))</f>
        <v>15</v>
      </c>
      <c r="M19" s="81" t="str">
        <f>IF(M16&lt;86,"DÉBIL",IF(M16&lt;96,"MODERADO",IF(M16&lt;101,"FUERTE","")))</f>
        <v>FUERTE</v>
      </c>
      <c r="N19" s="125"/>
      <c r="O19" s="84" t="str">
        <f>IF(AND(M19="FUERTE",N16="FUERTE (SIEMPRE SE EJECUTA)"),"FUERTE",IF(OR(M19="DÉBIL",N16="DÉBIL (NO SE EJECUTA)"),"DÉBIL",IF(OR(M19="MODERADO",N16="MODERADO (ALGUNAS VECES)"),"MODERADO")))</f>
        <v>FUERTE</v>
      </c>
      <c r="P19" s="129"/>
      <c r="Q19" s="86">
        <f>IF(AND($O$19="FUERTE",$Q$16="DIRECTAMENTE"),2,IF(AND($O$19="FUERTE",$Q$16="DIRECTAMENTE"),2,IF(AND($O$19="FUERTE",$Q$16="DIRECTAMENTE"),2,IF(AND($O$19="FUERTE",$Q$16="NO DISMINUYE"),0,IF(AND($O$19="MODERADO",$Q$16="DIRECTAMENTE"),1,IF(AND($O$19="MODERADO",$Q$16="DIRECTAMENTE"),1,IF(AND($O$19="MODERADO",$Q$16="DIRECTAMENTE"),1,IF(AND($O$19="MODERADO",$Q$16="NO DISMINUYE"),0,"N/A"))))))))</f>
        <v>2</v>
      </c>
      <c r="R19" s="104"/>
      <c r="S19" s="107"/>
      <c r="T19" s="110"/>
      <c r="U19" s="113"/>
      <c r="V19" s="89" t="s">
        <v>86</v>
      </c>
      <c r="W19" s="118"/>
      <c r="X19" s="89" t="s">
        <v>87</v>
      </c>
      <c r="Y19" s="47"/>
      <c r="Z19" s="211"/>
      <c r="AA19" s="222"/>
      <c r="AB19" s="214"/>
      <c r="AC19" s="196"/>
      <c r="AD19" s="224"/>
      <c r="AE19" s="2"/>
      <c r="AF19" s="217"/>
      <c r="AG19" s="204"/>
      <c r="AH19" s="2"/>
      <c r="AI19" s="2"/>
      <c r="AJ19" s="2"/>
    </row>
    <row r="20" spans="1:36" ht="100.5" customHeight="1" x14ac:dyDescent="0.25">
      <c r="A20" s="136"/>
      <c r="B20" s="118"/>
      <c r="C20" s="139"/>
      <c r="D20" s="139"/>
      <c r="E20" s="142"/>
      <c r="F20" s="144"/>
      <c r="G20" s="107"/>
      <c r="H20" s="110"/>
      <c r="I20" s="120"/>
      <c r="J20" s="42" t="s">
        <v>88</v>
      </c>
      <c r="K20" s="43" t="s">
        <v>89</v>
      </c>
      <c r="L20" s="44">
        <f>IF(K20="CONFIABLE",15,IF(K20="NO CONFIABLE",0,""))</f>
        <v>15</v>
      </c>
      <c r="M20" s="82"/>
      <c r="N20" s="125"/>
      <c r="O20" s="84"/>
      <c r="P20" s="129"/>
      <c r="Q20" s="87"/>
      <c r="R20" s="104"/>
      <c r="S20" s="107"/>
      <c r="T20" s="110"/>
      <c r="U20" s="113"/>
      <c r="V20" s="90"/>
      <c r="W20" s="118"/>
      <c r="X20" s="90"/>
      <c r="Y20" s="47"/>
      <c r="Z20" s="211"/>
      <c r="AA20" s="222"/>
      <c r="AB20" s="214"/>
      <c r="AC20" s="196"/>
      <c r="AD20" s="224"/>
      <c r="AE20" s="2"/>
      <c r="AF20" s="217"/>
      <c r="AG20" s="204"/>
      <c r="AH20" s="2"/>
      <c r="AI20" s="2"/>
      <c r="AJ20" s="2"/>
    </row>
    <row r="21" spans="1:36" ht="100.5" customHeight="1" x14ac:dyDescent="0.25">
      <c r="A21" s="136"/>
      <c r="B21" s="118"/>
      <c r="C21" s="139"/>
      <c r="D21" s="139"/>
      <c r="E21" s="142"/>
      <c r="F21" s="144"/>
      <c r="G21" s="107"/>
      <c r="H21" s="110"/>
      <c r="I21" s="120"/>
      <c r="J21" s="42" t="s">
        <v>90</v>
      </c>
      <c r="K21" s="43" t="s">
        <v>91</v>
      </c>
      <c r="L21" s="44">
        <f>IF(K21="SE INVESTIGAN Y SE RESUELVEN OPORTUNAMENTE",15,IF(K21="NO SE INVESTIGAN Y SE RESUELVEN OPORTUNAMENTE",0,""))</f>
        <v>15</v>
      </c>
      <c r="M21" s="82"/>
      <c r="N21" s="125"/>
      <c r="O21" s="84"/>
      <c r="P21" s="129"/>
      <c r="Q21" s="87"/>
      <c r="R21" s="104"/>
      <c r="S21" s="107"/>
      <c r="T21" s="110"/>
      <c r="U21" s="113"/>
      <c r="V21" s="219"/>
      <c r="W21" s="118"/>
      <c r="X21" s="93" t="s">
        <v>112</v>
      </c>
      <c r="Y21" s="41"/>
      <c r="Z21" s="211"/>
      <c r="AA21" s="222"/>
      <c r="AB21" s="214"/>
      <c r="AC21" s="196"/>
      <c r="AD21" s="224"/>
      <c r="AE21" s="2"/>
      <c r="AF21" s="217"/>
      <c r="AG21" s="204"/>
      <c r="AH21" s="2"/>
      <c r="AI21" s="2"/>
      <c r="AJ21" s="2"/>
    </row>
    <row r="22" spans="1:36" ht="100.5" customHeight="1" thickBot="1" x14ac:dyDescent="0.3">
      <c r="A22" s="137"/>
      <c r="B22" s="119"/>
      <c r="C22" s="140"/>
      <c r="D22" s="140"/>
      <c r="E22" s="143"/>
      <c r="F22" s="145"/>
      <c r="G22" s="108"/>
      <c r="H22" s="111"/>
      <c r="I22" s="121"/>
      <c r="J22" s="48" t="s">
        <v>94</v>
      </c>
      <c r="K22" s="49" t="s">
        <v>95</v>
      </c>
      <c r="L22" s="50">
        <f>IF(K22="COMPLETA",10,IF(K22="INCOMPLETA",5,IF(K22="NO EXISTE",0,"")))</f>
        <v>10</v>
      </c>
      <c r="M22" s="83"/>
      <c r="N22" s="126"/>
      <c r="O22" s="85"/>
      <c r="P22" s="130"/>
      <c r="Q22" s="88"/>
      <c r="R22" s="105"/>
      <c r="S22" s="108"/>
      <c r="T22" s="111"/>
      <c r="U22" s="114"/>
      <c r="V22" s="220"/>
      <c r="W22" s="119"/>
      <c r="X22" s="94"/>
      <c r="Y22" s="41"/>
      <c r="Z22" s="212"/>
      <c r="AA22" s="223"/>
      <c r="AB22" s="215"/>
      <c r="AC22" s="197"/>
      <c r="AD22" s="225"/>
      <c r="AE22" s="2"/>
      <c r="AF22" s="218"/>
      <c r="AG22" s="205"/>
      <c r="AH22" s="2"/>
      <c r="AI22" s="2"/>
      <c r="AJ22" s="2"/>
    </row>
    <row r="23" spans="1:36" ht="15.75" x14ac:dyDescent="0.25">
      <c r="A23" s="136">
        <v>2</v>
      </c>
      <c r="B23" s="117" t="s">
        <v>113</v>
      </c>
      <c r="C23" s="138" t="s">
        <v>114</v>
      </c>
      <c r="D23" s="138" t="s">
        <v>115</v>
      </c>
      <c r="E23" s="141" t="s">
        <v>62</v>
      </c>
      <c r="F23" s="144" t="s">
        <v>103</v>
      </c>
      <c r="G23" s="106" t="str">
        <f>+CONCATENATE(E23," - ",F23)</f>
        <v>MUY BAJA - MAYOR</v>
      </c>
      <c r="H23" s="109" t="s">
        <v>116</v>
      </c>
      <c r="I23" s="120" t="s">
        <v>117</v>
      </c>
      <c r="J23" s="38" t="s">
        <v>65</v>
      </c>
      <c r="K23" s="39" t="s">
        <v>66</v>
      </c>
      <c r="L23" s="40">
        <f>IF(K23="ASIGNADO",15,IF(K23="NO ASIGNADO",0,""))</f>
        <v>15</v>
      </c>
      <c r="M23" s="122">
        <f>SUM(L23:L29)</f>
        <v>100</v>
      </c>
      <c r="N23" s="124" t="s">
        <v>67</v>
      </c>
      <c r="O23" s="127">
        <f>IF(O26="DÉBIL",0,IF(O26="MODERADO",50,IF(O26="FUERTE",100,"")))</f>
        <v>100</v>
      </c>
      <c r="P23" s="128" t="str">
        <f>IF(AND(M26="FUERTE",N23="FUERTE (SIEMPRE SE EJECUTA)"),"NO","SÍ")</f>
        <v>NO</v>
      </c>
      <c r="Q23" s="131" t="s">
        <v>68</v>
      </c>
      <c r="R23" s="103" t="str">
        <f>IF(AND(E23="MUY BAJA",Q26=2),"MUY BAJA",IF(AND(E23="BAJA",Q26=2),"MUY BAJA",IF(AND(E23="MEDIA",Q26=2),"MUY BAJA",IF(AND(E23="ALTA",Q26=2),"BAJA",IF(AND(E23="MUY ALTA",Q26=2),"MEDIA",IF(AND(E23="MUY BAJA",Q26=1),"MUY BAJA",IF(AND(E23="BAJA",Q26=1),"MUY BAJA",IF(AND(E23="MEDIA",Q26=1),"BAJA",IF(AND(E23="ALTA",Q26=1),"MEDIA",IF(AND(E23="MUY ALTA",Q26=1),"ALTA",E23))))))))))</f>
        <v>MUY BAJA</v>
      </c>
      <c r="S23" s="106" t="str">
        <f>+CONCATENATE(R23," - ",F23)</f>
        <v>MUY BAJA - MAYOR</v>
      </c>
      <c r="T23" s="109" t="str">
        <f>+VLOOKUP(S23,[2]Datos!$D$3:$E$17,2,FALSE)</f>
        <v>ALTO</v>
      </c>
      <c r="U23" s="112" t="s">
        <v>69</v>
      </c>
      <c r="V23" s="115" t="s">
        <v>118</v>
      </c>
      <c r="W23" s="117" t="s">
        <v>119</v>
      </c>
      <c r="X23" s="208" t="s">
        <v>107</v>
      </c>
      <c r="Y23" s="41"/>
      <c r="Z23" s="210">
        <v>45659</v>
      </c>
      <c r="AA23" s="195" t="s">
        <v>120</v>
      </c>
      <c r="AB23" s="213" t="s">
        <v>109</v>
      </c>
      <c r="AC23" s="195" t="s">
        <v>110</v>
      </c>
      <c r="AD23" s="198"/>
      <c r="AE23" s="2"/>
      <c r="AF23" s="200" t="s">
        <v>121</v>
      </c>
      <c r="AG23" s="203" t="s">
        <v>144</v>
      </c>
    </row>
    <row r="24" spans="1:36" ht="102.75" customHeight="1" x14ac:dyDescent="0.25">
      <c r="A24" s="136"/>
      <c r="B24" s="118"/>
      <c r="C24" s="139"/>
      <c r="D24" s="139"/>
      <c r="E24" s="142"/>
      <c r="F24" s="144"/>
      <c r="G24" s="107"/>
      <c r="H24" s="110"/>
      <c r="I24" s="120"/>
      <c r="J24" s="42" t="s">
        <v>79</v>
      </c>
      <c r="K24" s="43" t="s">
        <v>80</v>
      </c>
      <c r="L24" s="44">
        <f>IF(K24="ADECUADO",15,IF(K24="INADECUADO",0,""))</f>
        <v>15</v>
      </c>
      <c r="M24" s="123"/>
      <c r="N24" s="125"/>
      <c r="O24" s="127"/>
      <c r="P24" s="129"/>
      <c r="Q24" s="131"/>
      <c r="R24" s="104"/>
      <c r="S24" s="107"/>
      <c r="T24" s="110"/>
      <c r="U24" s="113"/>
      <c r="V24" s="116"/>
      <c r="W24" s="118"/>
      <c r="X24" s="209"/>
      <c r="Y24" s="41"/>
      <c r="Z24" s="211"/>
      <c r="AA24" s="196"/>
      <c r="AB24" s="214"/>
      <c r="AC24" s="196"/>
      <c r="AD24" s="198"/>
      <c r="AE24" s="2"/>
      <c r="AF24" s="201"/>
      <c r="AG24" s="204"/>
    </row>
    <row r="25" spans="1:36" ht="102.75" customHeight="1" x14ac:dyDescent="0.25">
      <c r="A25" s="136"/>
      <c r="B25" s="118"/>
      <c r="C25" s="139"/>
      <c r="D25" s="139"/>
      <c r="E25" s="142"/>
      <c r="F25" s="144"/>
      <c r="G25" s="107"/>
      <c r="H25" s="110"/>
      <c r="I25" s="120"/>
      <c r="J25" s="45" t="s">
        <v>81</v>
      </c>
      <c r="K25" s="43" t="s">
        <v>82</v>
      </c>
      <c r="L25" s="44">
        <f>IF(K25="OPORTUNA",15,IF(K25="INOPORTUNA",0,""))</f>
        <v>15</v>
      </c>
      <c r="M25" s="123"/>
      <c r="N25" s="125"/>
      <c r="O25" s="127"/>
      <c r="P25" s="129"/>
      <c r="Q25" s="46" t="s">
        <v>83</v>
      </c>
      <c r="R25" s="104"/>
      <c r="S25" s="107"/>
      <c r="T25" s="110"/>
      <c r="U25" s="113"/>
      <c r="V25" s="116"/>
      <c r="W25" s="118"/>
      <c r="X25" s="209"/>
      <c r="Y25" s="41"/>
      <c r="Z25" s="211"/>
      <c r="AA25" s="196"/>
      <c r="AB25" s="214"/>
      <c r="AC25" s="196"/>
      <c r="AD25" s="198"/>
      <c r="AE25" s="2"/>
      <c r="AF25" s="201"/>
      <c r="AG25" s="204"/>
    </row>
    <row r="26" spans="1:36" ht="102.75" customHeight="1" x14ac:dyDescent="0.25">
      <c r="A26" s="136"/>
      <c r="B26" s="118"/>
      <c r="C26" s="139"/>
      <c r="D26" s="139"/>
      <c r="E26" s="142"/>
      <c r="F26" s="144"/>
      <c r="G26" s="107"/>
      <c r="H26" s="110"/>
      <c r="I26" s="120"/>
      <c r="J26" s="42" t="s">
        <v>84</v>
      </c>
      <c r="K26" s="43" t="s">
        <v>85</v>
      </c>
      <c r="L26" s="44">
        <f>IF(K26="PREVENIR",15,IF(K26="DETECTAR",10,IF(K26="NO ES UN CONTROL",0,"")))</f>
        <v>15</v>
      </c>
      <c r="M26" s="81" t="str">
        <f>IF(M23&lt;86,"DÉBIL",IF(M23&lt;96,"MODERADO",IF(M23&lt;101,"FUERTE","")))</f>
        <v>FUERTE</v>
      </c>
      <c r="N26" s="125"/>
      <c r="O26" s="84" t="str">
        <f>IF(AND(M26="FUERTE",N23="FUERTE (SIEMPRE SE EJECUTA)"),"FUERTE",IF(OR(M26="DÉBIL",N23="DÉBIL (NO SE EJECUTA)"),"DÉBIL",IF(OR(M26="MODERADO",N23="MODERADO (ALGUNAS VECES)"),"MODERADO")))</f>
        <v>FUERTE</v>
      </c>
      <c r="P26" s="129"/>
      <c r="Q26" s="86">
        <f>IF(AND($O$19="FUERTE",$Q$16="DIRECTAMENTE"),2,IF(AND($O$19="FUERTE",$Q$16="DIRECTAMENTE"),2,IF(AND($O$19="FUERTE",$Q$16="DIRECTAMENTE"),2,IF(AND($O$19="FUERTE",$Q$16="NO DISMINUYE"),0,IF(AND($O$19="MODERADO",$Q$16="DIRECTAMENTE"),1,IF(AND($O$19="MODERADO",$Q$16="DIRECTAMENTE"),1,IF(AND($O$19="MODERADO",$Q$16="DIRECTAMENTE"),1,IF(AND($O$19="MODERADO",$Q$16="NO DISMINUYE"),0,"N/A"))))))))</f>
        <v>2</v>
      </c>
      <c r="R26" s="104"/>
      <c r="S26" s="107"/>
      <c r="T26" s="110"/>
      <c r="U26" s="113"/>
      <c r="V26" s="89" t="s">
        <v>86</v>
      </c>
      <c r="W26" s="118"/>
      <c r="X26" s="89" t="s">
        <v>87</v>
      </c>
      <c r="Y26" s="47"/>
      <c r="Z26" s="211"/>
      <c r="AA26" s="196"/>
      <c r="AB26" s="214"/>
      <c r="AC26" s="196"/>
      <c r="AD26" s="198"/>
      <c r="AE26" s="2"/>
      <c r="AF26" s="201"/>
      <c r="AG26" s="204"/>
    </row>
    <row r="27" spans="1:36" ht="102.75" customHeight="1" x14ac:dyDescent="0.25">
      <c r="A27" s="136"/>
      <c r="B27" s="118"/>
      <c r="C27" s="139"/>
      <c r="D27" s="139"/>
      <c r="E27" s="142"/>
      <c r="F27" s="144"/>
      <c r="G27" s="107"/>
      <c r="H27" s="110"/>
      <c r="I27" s="120"/>
      <c r="J27" s="42" t="s">
        <v>88</v>
      </c>
      <c r="K27" s="43" t="s">
        <v>89</v>
      </c>
      <c r="L27" s="44">
        <f>IF(K27="CONFIABLE",15,IF(K27="NO CONFIABLE",0,""))</f>
        <v>15</v>
      </c>
      <c r="M27" s="82"/>
      <c r="N27" s="125"/>
      <c r="O27" s="84"/>
      <c r="P27" s="129"/>
      <c r="Q27" s="87"/>
      <c r="R27" s="104"/>
      <c r="S27" s="107"/>
      <c r="T27" s="110"/>
      <c r="U27" s="113"/>
      <c r="V27" s="90"/>
      <c r="W27" s="118"/>
      <c r="X27" s="90"/>
      <c r="Y27" s="47"/>
      <c r="Z27" s="211"/>
      <c r="AA27" s="196"/>
      <c r="AB27" s="214"/>
      <c r="AC27" s="196"/>
      <c r="AD27" s="198"/>
      <c r="AE27" s="2"/>
      <c r="AF27" s="201"/>
      <c r="AG27" s="204"/>
    </row>
    <row r="28" spans="1:36" ht="102.75" customHeight="1" x14ac:dyDescent="0.25">
      <c r="A28" s="136"/>
      <c r="B28" s="118"/>
      <c r="C28" s="139"/>
      <c r="D28" s="139"/>
      <c r="E28" s="142"/>
      <c r="F28" s="144"/>
      <c r="G28" s="107"/>
      <c r="H28" s="110"/>
      <c r="I28" s="120"/>
      <c r="J28" s="42" t="s">
        <v>90</v>
      </c>
      <c r="K28" s="43" t="s">
        <v>91</v>
      </c>
      <c r="L28" s="44">
        <f>IF(K28="SE INVESTIGAN Y SE RESUELVEN OPORTUNAMENTE",15,IF(K28="NO SE INVESTIGAN Y SE RESUELVEN OPORTUNAMENTE",0,""))</f>
        <v>15</v>
      </c>
      <c r="M28" s="82"/>
      <c r="N28" s="125"/>
      <c r="O28" s="84"/>
      <c r="P28" s="129"/>
      <c r="Q28" s="87"/>
      <c r="R28" s="104"/>
      <c r="S28" s="107"/>
      <c r="T28" s="110"/>
      <c r="U28" s="113"/>
      <c r="V28" s="206"/>
      <c r="W28" s="118"/>
      <c r="X28" s="93" t="s">
        <v>112</v>
      </c>
      <c r="Y28" s="41"/>
      <c r="Z28" s="211"/>
      <c r="AA28" s="196"/>
      <c r="AB28" s="214"/>
      <c r="AC28" s="196"/>
      <c r="AD28" s="198"/>
      <c r="AE28" s="2"/>
      <c r="AF28" s="201"/>
      <c r="AG28" s="204"/>
    </row>
    <row r="29" spans="1:36" ht="102.75" customHeight="1" thickBot="1" x14ac:dyDescent="0.3">
      <c r="A29" s="137"/>
      <c r="B29" s="119"/>
      <c r="C29" s="140"/>
      <c r="D29" s="140"/>
      <c r="E29" s="143"/>
      <c r="F29" s="145"/>
      <c r="G29" s="108"/>
      <c r="H29" s="111"/>
      <c r="I29" s="121"/>
      <c r="J29" s="48" t="s">
        <v>94</v>
      </c>
      <c r="K29" s="49" t="s">
        <v>95</v>
      </c>
      <c r="L29" s="50">
        <f>IF(K29="COMPLETA",10,IF(K29="INCOMPLETA",5,IF(K29="NO EXISTE",0,"")))</f>
        <v>10</v>
      </c>
      <c r="M29" s="83"/>
      <c r="N29" s="126"/>
      <c r="O29" s="85"/>
      <c r="P29" s="130"/>
      <c r="Q29" s="88"/>
      <c r="R29" s="105"/>
      <c r="S29" s="108"/>
      <c r="T29" s="111"/>
      <c r="U29" s="114"/>
      <c r="V29" s="207"/>
      <c r="W29" s="119"/>
      <c r="X29" s="94"/>
      <c r="Y29" s="41"/>
      <c r="Z29" s="212"/>
      <c r="AA29" s="197"/>
      <c r="AB29" s="215"/>
      <c r="AC29" s="197"/>
      <c r="AD29" s="199"/>
      <c r="AE29" s="2"/>
      <c r="AF29" s="202"/>
      <c r="AG29" s="205"/>
    </row>
  </sheetData>
  <dataConsolidate/>
  <mergeCells count="107">
    <mergeCell ref="B6:H6"/>
    <mergeCell ref="M6:N6"/>
    <mergeCell ref="B8:I8"/>
    <mergeCell ref="B9:I9"/>
    <mergeCell ref="A12:D12"/>
    <mergeCell ref="E12:X12"/>
    <mergeCell ref="A1:A4"/>
    <mergeCell ref="B1:AC2"/>
    <mergeCell ref="AD1:AF1"/>
    <mergeCell ref="AD2:AF2"/>
    <mergeCell ref="B3:AC4"/>
    <mergeCell ref="AD3:AF3"/>
    <mergeCell ref="AD4:AF4"/>
    <mergeCell ref="K14:K15"/>
    <mergeCell ref="L14:L15"/>
    <mergeCell ref="M14:M15"/>
    <mergeCell ref="N14:N15"/>
    <mergeCell ref="Z12:AD14"/>
    <mergeCell ref="AF12:AG14"/>
    <mergeCell ref="A13:A15"/>
    <mergeCell ref="B13:B15"/>
    <mergeCell ref="C13:C15"/>
    <mergeCell ref="D13:D15"/>
    <mergeCell ref="E13:H13"/>
    <mergeCell ref="I13:Q13"/>
    <mergeCell ref="T13:X13"/>
    <mergeCell ref="E14:H14"/>
    <mergeCell ref="I16:I22"/>
    <mergeCell ref="M16:M18"/>
    <mergeCell ref="N16:N22"/>
    <mergeCell ref="O16:O18"/>
    <mergeCell ref="P16:P22"/>
    <mergeCell ref="Q16:Q17"/>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T14:T15"/>
    <mergeCell ref="U14:U15"/>
    <mergeCell ref="I14:I15"/>
    <mergeCell ref="J14:J15"/>
    <mergeCell ref="AF16:AF22"/>
    <mergeCell ref="AG16:AG22"/>
    <mergeCell ref="M19:M22"/>
    <mergeCell ref="O19:O22"/>
    <mergeCell ref="Q19:Q22"/>
    <mergeCell ref="V19:V20"/>
    <mergeCell ref="X19:X20"/>
    <mergeCell ref="V21:V22"/>
    <mergeCell ref="X21:X22"/>
    <mergeCell ref="X16:X18"/>
    <mergeCell ref="Z16:Z22"/>
    <mergeCell ref="AA16:AA22"/>
    <mergeCell ref="AB16:AB22"/>
    <mergeCell ref="AC16:AC22"/>
    <mergeCell ref="AD16:AD22"/>
    <mergeCell ref="R16:R22"/>
    <mergeCell ref="S16:S22"/>
    <mergeCell ref="T16:T22"/>
    <mergeCell ref="U16:U22"/>
    <mergeCell ref="V16:V18"/>
    <mergeCell ref="W16:W22"/>
    <mergeCell ref="G23:G29"/>
    <mergeCell ref="H23:H29"/>
    <mergeCell ref="I23:I29"/>
    <mergeCell ref="M23:M25"/>
    <mergeCell ref="N23:N29"/>
    <mergeCell ref="O23:O25"/>
    <mergeCell ref="A23:A29"/>
    <mergeCell ref="B23:B29"/>
    <mergeCell ref="C23:C29"/>
    <mergeCell ref="D23:D29"/>
    <mergeCell ref="E23:E29"/>
    <mergeCell ref="F23:F29"/>
    <mergeCell ref="AC23:AC29"/>
    <mergeCell ref="AD23:AD29"/>
    <mergeCell ref="AF23:AF29"/>
    <mergeCell ref="AG23:AG29"/>
    <mergeCell ref="M26:M29"/>
    <mergeCell ref="O26:O29"/>
    <mergeCell ref="Q26:Q29"/>
    <mergeCell ref="V26:V27"/>
    <mergeCell ref="X26:X27"/>
    <mergeCell ref="V28:V29"/>
    <mergeCell ref="V23:V25"/>
    <mergeCell ref="W23:W29"/>
    <mergeCell ref="X23:X25"/>
    <mergeCell ref="Z23:Z29"/>
    <mergeCell ref="AA23:AA29"/>
    <mergeCell ref="AB23:AB29"/>
    <mergeCell ref="X28:X29"/>
    <mergeCell ref="P23:P29"/>
    <mergeCell ref="Q23:Q24"/>
    <mergeCell ref="R23:R29"/>
    <mergeCell ref="S23:S29"/>
    <mergeCell ref="T23:T29"/>
    <mergeCell ref="U23:U29"/>
  </mergeCells>
  <conditionalFormatting sqref="H16:H22">
    <cfRule type="containsText" dxfId="17" priority="10" operator="containsText" text="EXTREMO">
      <formula>NOT(ISERROR(SEARCH("EXTREMO",H16)))</formula>
    </cfRule>
    <cfRule type="containsText" dxfId="16" priority="11" operator="containsText" text="ALTO">
      <formula>NOT(ISERROR(SEARCH("ALTO",H16)))</formula>
    </cfRule>
    <cfRule type="containsText" dxfId="15" priority="12" operator="containsText" text="MODERADO">
      <formula>NOT(ISERROR(SEARCH("MODERADO",H16)))</formula>
    </cfRule>
  </conditionalFormatting>
  <conditionalFormatting sqref="T16:T22">
    <cfRule type="containsText" dxfId="14" priority="7" operator="containsText" text="EXTREMO">
      <formula>NOT(ISERROR(SEARCH("EXTREMO",T16)))</formula>
    </cfRule>
    <cfRule type="containsText" dxfId="13" priority="8" operator="containsText" text="ALTO">
      <formula>NOT(ISERROR(SEARCH("ALTO",T16)))</formula>
    </cfRule>
    <cfRule type="containsText" dxfId="12" priority="9" operator="containsText" text="MODERADO">
      <formula>NOT(ISERROR(SEARCH("MODERADO",T16)))</formula>
    </cfRule>
  </conditionalFormatting>
  <conditionalFormatting sqref="H23:H29">
    <cfRule type="containsText" dxfId="11" priority="4" operator="containsText" text="EXTREMO">
      <formula>NOT(ISERROR(SEARCH("EXTREMO",H23)))</formula>
    </cfRule>
    <cfRule type="containsText" dxfId="10" priority="5" operator="containsText" text="ALTO">
      <formula>NOT(ISERROR(SEARCH("ALTO",H23)))</formula>
    </cfRule>
    <cfRule type="containsText" dxfId="9" priority="6" operator="containsText" text="MODERADO">
      <formula>NOT(ISERROR(SEARCH("MODERADO",H23)))</formula>
    </cfRule>
  </conditionalFormatting>
  <conditionalFormatting sqref="T23:T29">
    <cfRule type="containsText" dxfId="8" priority="1" operator="containsText" text="EXTREMO">
      <formula>NOT(ISERROR(SEARCH("EXTREMO",T23)))</formula>
    </cfRule>
    <cfRule type="containsText" dxfId="7" priority="2" operator="containsText" text="ALTO">
      <formula>NOT(ISERROR(SEARCH("ALTO",T23)))</formula>
    </cfRule>
    <cfRule type="containsText" dxfId="6" priority="3" operator="containsText" text="MODERADO">
      <formula>NOT(ISERROR(SEARCH("MODERADO",T23)))</formula>
    </cfRule>
  </conditionalFormatting>
  <dataValidations count="1">
    <dataValidation type="list" allowBlank="1" showInputMessage="1" showErrorMessage="1" sqref="Q16:Q17 Q23:Q24" xr:uid="{57E2AF24-D114-4F4C-BE8F-EB279A42195D}">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72355-6223-401A-A38F-C36ADB15E119}">
  <dimension ref="A1:AJ130"/>
  <sheetViews>
    <sheetView showGridLines="0" tabSelected="1" topLeftCell="AA16" zoomScale="85" zoomScaleNormal="85" zoomScaleSheetLayoutView="50" workbookViewId="0">
      <selection activeCell="AF16" sqref="AF16:AF22"/>
    </sheetView>
  </sheetViews>
  <sheetFormatPr baseColWidth="10" defaultColWidth="11.42578125" defaultRowHeight="15" x14ac:dyDescent="0.25"/>
  <cols>
    <col min="1" max="1" width="36.85546875" customWidth="1"/>
    <col min="2" max="4" width="32.5703125" customWidth="1"/>
    <col min="5" max="6" width="20.85546875" customWidth="1"/>
    <col min="7" max="7" width="20.85546875" hidden="1" customWidth="1"/>
    <col min="8" max="8" width="25.42578125" customWidth="1"/>
    <col min="9" max="9" width="59.140625" customWidth="1"/>
    <col min="10" max="10" width="53.7109375" customWidth="1"/>
    <col min="11" max="11" width="24.5703125" customWidth="1"/>
    <col min="12" max="12" width="0" hidden="1" customWidth="1"/>
    <col min="13" max="15" width="24.5703125" customWidth="1"/>
    <col min="16" max="16" width="19.7109375" customWidth="1"/>
    <col min="17" max="17" width="25.140625" customWidth="1"/>
    <col min="18" max="19" width="25.140625" hidden="1" customWidth="1"/>
    <col min="20" max="20" width="25.140625" customWidth="1"/>
    <col min="21" max="21" width="16.5703125" customWidth="1"/>
    <col min="22" max="22" width="33.42578125" customWidth="1"/>
    <col min="23" max="23" width="38.5703125" customWidth="1"/>
    <col min="24" max="24" width="25.42578125" customWidth="1"/>
    <col min="25" max="25" width="1.7109375" customWidth="1"/>
    <col min="26" max="26" width="33.42578125" customWidth="1"/>
    <col min="27" max="27" width="42.42578125" customWidth="1"/>
    <col min="28" max="28" width="33.42578125" customWidth="1"/>
    <col min="29" max="29" width="40.28515625" customWidth="1"/>
    <col min="30" max="30" width="34.85546875" customWidth="1"/>
    <col min="31" max="31" width="2.28515625" customWidth="1"/>
    <col min="32" max="32" width="42.5703125" customWidth="1"/>
    <col min="33" max="33" width="79.85546875" customWidth="1"/>
    <col min="34" max="36" width="11.42578125" customWidth="1"/>
  </cols>
  <sheetData>
    <row r="1" spans="1:36" ht="27" customHeight="1" x14ac:dyDescent="0.25">
      <c r="A1" s="186"/>
      <c r="B1" s="187" t="s">
        <v>0</v>
      </c>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9"/>
      <c r="AD1" s="193" t="s">
        <v>1</v>
      </c>
      <c r="AE1" s="194"/>
      <c r="AF1" s="194"/>
      <c r="AG1" s="1" t="s">
        <v>2</v>
      </c>
      <c r="AH1" s="2"/>
      <c r="AI1" s="2"/>
      <c r="AJ1" s="2"/>
    </row>
    <row r="2" spans="1:36" ht="27" customHeight="1" thickBot="1" x14ac:dyDescent="0.3">
      <c r="A2" s="186"/>
      <c r="B2" s="190"/>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2"/>
      <c r="AD2" s="193" t="s">
        <v>3</v>
      </c>
      <c r="AE2" s="194"/>
      <c r="AF2" s="194"/>
      <c r="AG2" s="3" t="s">
        <v>4</v>
      </c>
      <c r="AH2" s="2"/>
      <c r="AI2" s="2"/>
      <c r="AJ2" s="2"/>
    </row>
    <row r="3" spans="1:36" ht="27" customHeight="1" x14ac:dyDescent="0.25">
      <c r="A3" s="186"/>
      <c r="B3" s="187" t="s">
        <v>5</v>
      </c>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9"/>
      <c r="AD3" s="193" t="s">
        <v>6</v>
      </c>
      <c r="AE3" s="194"/>
      <c r="AF3" s="194"/>
      <c r="AG3" s="1" t="s">
        <v>7</v>
      </c>
      <c r="AH3" s="2"/>
      <c r="AI3" s="2"/>
      <c r="AJ3" s="2"/>
    </row>
    <row r="4" spans="1:36" ht="27" customHeight="1" thickBot="1" x14ac:dyDescent="0.3">
      <c r="A4" s="186"/>
      <c r="B4" s="190"/>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2"/>
      <c r="AD4" s="193" t="s">
        <v>8</v>
      </c>
      <c r="AE4" s="194"/>
      <c r="AF4" s="194"/>
      <c r="AG4" s="4">
        <v>44838</v>
      </c>
      <c r="AH4" s="2"/>
      <c r="AI4" s="2"/>
      <c r="AJ4" s="2"/>
    </row>
    <row r="5" spans="1:36" ht="27" customHeight="1" thickBot="1" x14ac:dyDescent="0.3">
      <c r="A5" s="5"/>
      <c r="B5" s="6"/>
      <c r="C5" s="6"/>
      <c r="D5" s="6"/>
      <c r="E5" s="6"/>
      <c r="F5" s="6"/>
      <c r="G5" s="6"/>
      <c r="H5" s="6"/>
      <c r="I5" s="6"/>
      <c r="J5" s="6"/>
      <c r="K5" s="6"/>
      <c r="L5" s="6"/>
      <c r="M5" s="6"/>
      <c r="N5" s="6"/>
      <c r="O5" s="6"/>
      <c r="P5" s="6"/>
      <c r="Q5" s="6"/>
      <c r="R5" s="6"/>
      <c r="S5" s="6"/>
      <c r="T5" s="6"/>
      <c r="U5" s="6"/>
      <c r="V5" s="6"/>
      <c r="W5" s="6"/>
      <c r="X5" s="6"/>
      <c r="Y5" s="6"/>
      <c r="Z5" s="6"/>
      <c r="AA5" s="6"/>
      <c r="AB5" s="6"/>
      <c r="AC5" s="7"/>
      <c r="AD5" s="8"/>
      <c r="AE5" s="2"/>
      <c r="AF5" s="2"/>
      <c r="AG5" s="2"/>
      <c r="AH5" s="2"/>
      <c r="AI5" s="2"/>
      <c r="AJ5" s="2"/>
    </row>
    <row r="6" spans="1:36" ht="59.25" customHeight="1" thickBot="1" x14ac:dyDescent="0.3">
      <c r="A6" s="9" t="s">
        <v>9</v>
      </c>
      <c r="B6" s="172" t="s">
        <v>122</v>
      </c>
      <c r="C6" s="173"/>
      <c r="D6" s="173"/>
      <c r="E6" s="173"/>
      <c r="F6" s="173"/>
      <c r="G6" s="173"/>
      <c r="H6" s="174"/>
      <c r="I6" s="6"/>
      <c r="J6" s="10"/>
      <c r="K6" s="11" t="s">
        <v>11</v>
      </c>
      <c r="L6" s="12"/>
      <c r="M6" s="175">
        <v>45321</v>
      </c>
      <c r="N6" s="176"/>
      <c r="O6" s="6"/>
      <c r="P6" s="6"/>
      <c r="Q6" s="6"/>
      <c r="R6" s="6"/>
      <c r="S6" s="6"/>
      <c r="T6" s="6"/>
      <c r="U6" s="6"/>
      <c r="V6" s="6"/>
      <c r="W6" s="6"/>
      <c r="X6" s="6"/>
      <c r="Y6" s="6"/>
      <c r="Z6" s="6"/>
      <c r="AA6" s="6"/>
      <c r="AB6" s="6"/>
      <c r="AC6" s="7"/>
      <c r="AD6" s="6"/>
      <c r="AE6" s="2"/>
      <c r="AF6" s="2"/>
      <c r="AG6" s="2"/>
      <c r="AH6" s="2"/>
      <c r="AI6" s="2"/>
      <c r="AJ6" s="2"/>
    </row>
    <row r="7" spans="1:36" ht="27" customHeight="1" thickBot="1" x14ac:dyDescent="0.3">
      <c r="A7" s="13"/>
      <c r="B7" s="10"/>
      <c r="C7" s="10"/>
      <c r="D7" s="10"/>
      <c r="E7" s="10"/>
      <c r="F7" s="10"/>
      <c r="G7" s="10"/>
      <c r="H7" s="10"/>
      <c r="I7" s="10"/>
      <c r="J7" s="10"/>
      <c r="K7" s="10"/>
      <c r="L7" s="10"/>
      <c r="M7" s="10"/>
      <c r="N7" s="10"/>
      <c r="O7" s="6"/>
      <c r="P7" s="6"/>
      <c r="Q7" s="6"/>
      <c r="R7" s="6"/>
      <c r="S7" s="6"/>
      <c r="T7" s="6"/>
      <c r="U7" s="6"/>
      <c r="V7" s="6"/>
      <c r="W7" s="6"/>
      <c r="X7" s="6"/>
      <c r="Y7" s="6"/>
      <c r="Z7" s="6"/>
      <c r="AA7" s="6"/>
      <c r="AB7" s="6"/>
      <c r="AC7" s="7"/>
      <c r="AD7" s="6"/>
      <c r="AE7" s="2"/>
      <c r="AF7" s="2"/>
      <c r="AG7" s="2"/>
      <c r="AH7" s="2"/>
      <c r="AI7" s="2"/>
      <c r="AJ7" s="2"/>
    </row>
    <row r="8" spans="1:36" ht="59.25" customHeight="1" thickBot="1" x14ac:dyDescent="0.3">
      <c r="A8" s="9" t="s">
        <v>12</v>
      </c>
      <c r="B8" s="177" t="s">
        <v>123</v>
      </c>
      <c r="C8" s="178"/>
      <c r="D8" s="178"/>
      <c r="E8" s="178"/>
      <c r="F8" s="178"/>
      <c r="G8" s="178"/>
      <c r="H8" s="178"/>
      <c r="I8" s="179"/>
      <c r="J8" s="6"/>
      <c r="K8" s="14" t="s">
        <v>14</v>
      </c>
      <c r="L8" s="14"/>
      <c r="M8" s="14" t="s">
        <v>15</v>
      </c>
      <c r="N8" s="14" t="s">
        <v>16</v>
      </c>
      <c r="O8" s="14" t="s">
        <v>17</v>
      </c>
      <c r="P8" s="6"/>
      <c r="Q8" s="6"/>
      <c r="R8" s="6"/>
      <c r="S8" s="6"/>
      <c r="T8" s="6"/>
      <c r="U8" s="6"/>
      <c r="V8" s="6"/>
      <c r="W8" s="6"/>
      <c r="X8" s="6"/>
      <c r="Y8" s="6"/>
      <c r="Z8" s="6"/>
      <c r="AA8" s="6"/>
      <c r="AB8" s="6"/>
      <c r="AC8" s="7"/>
      <c r="AD8" s="6"/>
      <c r="AE8" s="2"/>
      <c r="AF8" s="2"/>
      <c r="AG8" s="2"/>
      <c r="AH8" s="2"/>
      <c r="AI8" s="2"/>
      <c r="AJ8" s="2"/>
    </row>
    <row r="9" spans="1:36" ht="59.25" customHeight="1" thickBot="1" x14ac:dyDescent="0.3">
      <c r="A9" s="9" t="s">
        <v>18</v>
      </c>
      <c r="B9" s="177" t="s">
        <v>124</v>
      </c>
      <c r="C9" s="178"/>
      <c r="D9" s="178"/>
      <c r="E9" s="178"/>
      <c r="F9" s="178"/>
      <c r="G9" s="178"/>
      <c r="H9" s="178"/>
      <c r="I9" s="179"/>
      <c r="J9" s="6"/>
      <c r="K9" s="53"/>
      <c r="L9" s="16"/>
      <c r="M9" s="16"/>
      <c r="N9" s="54"/>
      <c r="O9" s="53" t="s">
        <v>125</v>
      </c>
      <c r="P9" s="6"/>
      <c r="Q9" s="6"/>
      <c r="R9" s="6"/>
      <c r="S9" s="6"/>
      <c r="T9" s="6"/>
      <c r="U9" s="6"/>
      <c r="V9" s="6"/>
      <c r="W9" s="6"/>
      <c r="X9" s="6"/>
      <c r="Y9" s="6"/>
      <c r="Z9" s="6"/>
      <c r="AA9" s="6"/>
      <c r="AB9" s="6"/>
      <c r="AC9" s="7"/>
      <c r="AD9" s="6"/>
      <c r="AE9" s="2"/>
      <c r="AF9" s="2"/>
      <c r="AG9" s="2"/>
      <c r="AH9" s="2"/>
      <c r="AI9" s="2"/>
      <c r="AJ9" s="2"/>
    </row>
    <row r="10" spans="1:36" ht="15.75" customHeight="1" x14ac:dyDescent="0.25">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7"/>
      <c r="AD10" s="6"/>
      <c r="AE10" s="2"/>
      <c r="AF10" s="2"/>
      <c r="AG10" s="2"/>
      <c r="AH10" s="2"/>
      <c r="AI10" s="2"/>
      <c r="AJ10" s="2"/>
    </row>
    <row r="11" spans="1:36" ht="15.75" customHeight="1" thickBot="1" x14ac:dyDescent="0.3">
      <c r="A11" s="19"/>
      <c r="B11" s="6"/>
      <c r="C11" s="6"/>
      <c r="D11" s="6"/>
      <c r="E11" s="6"/>
      <c r="F11" s="6"/>
      <c r="G11" s="6"/>
      <c r="H11" s="6"/>
      <c r="I11" s="6"/>
      <c r="J11" s="6"/>
      <c r="K11" s="6"/>
      <c r="L11" s="6"/>
      <c r="M11" s="6"/>
      <c r="N11" s="6"/>
      <c r="O11" s="6"/>
      <c r="P11" s="6"/>
      <c r="Q11" s="6"/>
      <c r="R11" s="6"/>
      <c r="S11" s="6"/>
      <c r="T11" s="6"/>
      <c r="U11" s="6"/>
      <c r="V11" s="6"/>
      <c r="W11" s="6"/>
      <c r="X11" s="6"/>
      <c r="Y11" s="6"/>
      <c r="Z11" s="20"/>
      <c r="AA11" s="20"/>
      <c r="AB11" s="20"/>
      <c r="AC11" s="21"/>
      <c r="AD11" s="22"/>
      <c r="AE11" s="2"/>
      <c r="AF11" s="2"/>
      <c r="AG11" s="2"/>
      <c r="AH11" s="2"/>
      <c r="AI11" s="2"/>
      <c r="AJ11" s="2"/>
    </row>
    <row r="12" spans="1:36" ht="15.75" x14ac:dyDescent="0.25">
      <c r="A12" s="322" t="s">
        <v>21</v>
      </c>
      <c r="B12" s="323"/>
      <c r="C12" s="323"/>
      <c r="D12" s="324"/>
      <c r="E12" s="325" t="s">
        <v>22</v>
      </c>
      <c r="F12" s="326"/>
      <c r="G12" s="326"/>
      <c r="H12" s="326"/>
      <c r="I12" s="326"/>
      <c r="J12" s="326"/>
      <c r="K12" s="326"/>
      <c r="L12" s="326"/>
      <c r="M12" s="326"/>
      <c r="N12" s="326"/>
      <c r="O12" s="326"/>
      <c r="P12" s="326"/>
      <c r="Q12" s="326"/>
      <c r="R12" s="326"/>
      <c r="S12" s="326"/>
      <c r="T12" s="326"/>
      <c r="U12" s="326"/>
      <c r="V12" s="326"/>
      <c r="W12" s="326"/>
      <c r="X12" s="327"/>
      <c r="Y12" s="55"/>
      <c r="Z12" s="303" t="s">
        <v>23</v>
      </c>
      <c r="AA12" s="304"/>
      <c r="AB12" s="304"/>
      <c r="AC12" s="304"/>
      <c r="AD12" s="305"/>
      <c r="AE12" s="56"/>
      <c r="AF12" s="303" t="s">
        <v>24</v>
      </c>
      <c r="AG12" s="305"/>
      <c r="AH12" s="2"/>
      <c r="AI12" s="2"/>
      <c r="AJ12" s="2"/>
    </row>
    <row r="13" spans="1:36" ht="15.75" x14ac:dyDescent="0.25">
      <c r="A13" s="312" t="s">
        <v>126</v>
      </c>
      <c r="B13" s="283" t="s">
        <v>26</v>
      </c>
      <c r="C13" s="283" t="s">
        <v>27</v>
      </c>
      <c r="D13" s="284" t="s">
        <v>28</v>
      </c>
      <c r="E13" s="315" t="s">
        <v>29</v>
      </c>
      <c r="F13" s="316"/>
      <c r="G13" s="316"/>
      <c r="H13" s="316"/>
      <c r="I13" s="317" t="s">
        <v>30</v>
      </c>
      <c r="J13" s="318"/>
      <c r="K13" s="318"/>
      <c r="L13" s="318"/>
      <c r="M13" s="318"/>
      <c r="N13" s="318"/>
      <c r="O13" s="318"/>
      <c r="P13" s="318"/>
      <c r="Q13" s="318"/>
      <c r="R13" s="57"/>
      <c r="S13" s="57"/>
      <c r="T13" s="317" t="s">
        <v>31</v>
      </c>
      <c r="U13" s="318"/>
      <c r="V13" s="318"/>
      <c r="W13" s="318"/>
      <c r="X13" s="319"/>
      <c r="Y13" s="55"/>
      <c r="Z13" s="306"/>
      <c r="AA13" s="307"/>
      <c r="AB13" s="307"/>
      <c r="AC13" s="307"/>
      <c r="AD13" s="308"/>
      <c r="AE13" s="56"/>
      <c r="AF13" s="306"/>
      <c r="AG13" s="308"/>
      <c r="AH13" s="25"/>
      <c r="AI13" s="25"/>
      <c r="AJ13" s="25"/>
    </row>
    <row r="14" spans="1:36" ht="32.25" customHeight="1" thickBot="1" x14ac:dyDescent="0.3">
      <c r="A14" s="312"/>
      <c r="B14" s="283"/>
      <c r="C14" s="283"/>
      <c r="D14" s="284"/>
      <c r="E14" s="320" t="s">
        <v>32</v>
      </c>
      <c r="F14" s="321"/>
      <c r="G14" s="321"/>
      <c r="H14" s="321"/>
      <c r="I14" s="298" t="s">
        <v>33</v>
      </c>
      <c r="J14" s="299" t="s">
        <v>34</v>
      </c>
      <c r="K14" s="299" t="s">
        <v>35</v>
      </c>
      <c r="L14" s="300" t="s">
        <v>36</v>
      </c>
      <c r="M14" s="283" t="s">
        <v>37</v>
      </c>
      <c r="N14" s="302" t="s">
        <v>38</v>
      </c>
      <c r="O14" s="281" t="s">
        <v>39</v>
      </c>
      <c r="P14" s="283" t="s">
        <v>40</v>
      </c>
      <c r="Q14" s="281" t="s">
        <v>41</v>
      </c>
      <c r="R14" s="281" t="s">
        <v>42</v>
      </c>
      <c r="S14" s="58"/>
      <c r="T14" s="296" t="s">
        <v>43</v>
      </c>
      <c r="U14" s="283" t="s">
        <v>44</v>
      </c>
      <c r="V14" s="281" t="s">
        <v>45</v>
      </c>
      <c r="W14" s="283" t="s">
        <v>46</v>
      </c>
      <c r="X14" s="284"/>
      <c r="Y14" s="59"/>
      <c r="Z14" s="309"/>
      <c r="AA14" s="310"/>
      <c r="AB14" s="310"/>
      <c r="AC14" s="310"/>
      <c r="AD14" s="311"/>
      <c r="AE14" s="60"/>
      <c r="AF14" s="309"/>
      <c r="AG14" s="311"/>
      <c r="AH14" s="25"/>
      <c r="AI14" s="2"/>
      <c r="AJ14" s="25"/>
    </row>
    <row r="15" spans="1:36" ht="74.25" customHeight="1" x14ac:dyDescent="0.25">
      <c r="A15" s="313"/>
      <c r="B15" s="281"/>
      <c r="C15" s="281"/>
      <c r="D15" s="314"/>
      <c r="E15" s="61" t="s">
        <v>47</v>
      </c>
      <c r="F15" s="62" t="s">
        <v>48</v>
      </c>
      <c r="G15" s="63"/>
      <c r="H15" s="31" t="s">
        <v>49</v>
      </c>
      <c r="I15" s="296"/>
      <c r="J15" s="299"/>
      <c r="K15" s="299"/>
      <c r="L15" s="301"/>
      <c r="M15" s="283"/>
      <c r="N15" s="282"/>
      <c r="O15" s="282"/>
      <c r="P15" s="283"/>
      <c r="Q15" s="282"/>
      <c r="R15" s="282"/>
      <c r="S15" s="64"/>
      <c r="T15" s="297"/>
      <c r="U15" s="283"/>
      <c r="V15" s="282"/>
      <c r="W15" s="65" t="s">
        <v>50</v>
      </c>
      <c r="X15" s="66" t="s">
        <v>51</v>
      </c>
      <c r="Y15" s="59"/>
      <c r="Z15" s="67" t="s">
        <v>52</v>
      </c>
      <c r="AA15" s="31" t="s">
        <v>53</v>
      </c>
      <c r="AB15" s="31" t="s">
        <v>54</v>
      </c>
      <c r="AC15" s="31" t="s">
        <v>55</v>
      </c>
      <c r="AD15" s="68" t="s">
        <v>56</v>
      </c>
      <c r="AE15" s="60"/>
      <c r="AF15" s="67" t="s">
        <v>57</v>
      </c>
      <c r="AG15" s="68" t="s">
        <v>99</v>
      </c>
      <c r="AH15" s="25"/>
      <c r="AI15" s="2"/>
      <c r="AJ15" s="25"/>
    </row>
    <row r="16" spans="1:36" ht="81" customHeight="1" x14ac:dyDescent="0.25">
      <c r="A16" s="285">
        <v>1</v>
      </c>
      <c r="B16" s="287" t="s">
        <v>127</v>
      </c>
      <c r="C16" s="288" t="s">
        <v>128</v>
      </c>
      <c r="D16" s="288" t="s">
        <v>129</v>
      </c>
      <c r="E16" s="291" t="s">
        <v>62</v>
      </c>
      <c r="F16" s="294" t="s">
        <v>63</v>
      </c>
      <c r="G16" s="265" t="str">
        <f>+CONCATENATE(E16," - ",F16)</f>
        <v>MUY BAJA - MODERADO</v>
      </c>
      <c r="H16" s="109" t="str">
        <f>+VLOOKUP(G16,[3]Datos!D3:E17,2,FALSE)</f>
        <v>MODERADO</v>
      </c>
      <c r="I16" s="275" t="s">
        <v>130</v>
      </c>
      <c r="J16" s="38" t="s">
        <v>65</v>
      </c>
      <c r="K16" s="69" t="s">
        <v>66</v>
      </c>
      <c r="L16" s="40">
        <f>IF(K16="ASIGNADO",15,IF(K16="NO ASIGNADO",0,""))</f>
        <v>15</v>
      </c>
      <c r="M16" s="277">
        <f>SUM(L16:L22)</f>
        <v>100</v>
      </c>
      <c r="N16" s="124" t="s">
        <v>67</v>
      </c>
      <c r="O16" s="279">
        <f>IF(O19="DÉBIL",0,IF(O19="MODERADO",50,IF(O19="FUERTE",100,"")))</f>
        <v>100</v>
      </c>
      <c r="P16" s="124" t="str">
        <f>IF(AND(M19="FUERTE",N16="FUERTE (SIEMPRE SE EJECUTA)"),"NO","SÍ")</f>
        <v>NO</v>
      </c>
      <c r="Q16" s="280" t="s">
        <v>68</v>
      </c>
      <c r="R16" s="124" t="str">
        <f>IF(AND(E16="MUY BAJA",Q19=2),"MUY BAJA",IF(AND(E16="BAJA",Q19=2),"MUY BAJA",IF(AND(E16="MEDIA",Q19=2),"MUY BAJA",IF(AND(E16="ALTA",Q19=2),"BAJA",IF(AND(E16="MUY ALTA",Q19=2),"MEDIA",IF(AND(E16="MUY BAJA",Q19=1),"MUY BAJA",IF(AND(E16="BAJA",Q19=1),"MUY BAJA",IF(AND(E16="MEDIA",Q19=1),"BAJA",IF(AND(E16="ALTA",Q19=1),"MEDIA",IF(AND(E16="MUY ALTA",Q19=1),"ALTA",E16))))))))))</f>
        <v>MUY BAJA</v>
      </c>
      <c r="S16" s="265" t="str">
        <f>+CONCATENATE(R16," - ",F16)</f>
        <v>MUY BAJA - MODERADO</v>
      </c>
      <c r="T16" s="109" t="str">
        <f>+VLOOKUP(S16,[3]Datos!$D$3:$E$17,2,FALSE)</f>
        <v>MODERADO</v>
      </c>
      <c r="U16" s="268" t="s">
        <v>69</v>
      </c>
      <c r="V16" s="254" t="s">
        <v>131</v>
      </c>
      <c r="W16" s="272" t="s">
        <v>132</v>
      </c>
      <c r="X16" s="254" t="s">
        <v>133</v>
      </c>
      <c r="Y16" s="70"/>
      <c r="Z16" s="257">
        <v>45659</v>
      </c>
      <c r="AA16" s="260" t="s">
        <v>134</v>
      </c>
      <c r="AB16" s="263" t="s">
        <v>135</v>
      </c>
      <c r="AC16" s="263" t="s">
        <v>136</v>
      </c>
      <c r="AD16" s="235"/>
      <c r="AE16" s="71"/>
      <c r="AF16" s="234" t="s">
        <v>137</v>
      </c>
      <c r="AG16" s="237" t="s">
        <v>146</v>
      </c>
      <c r="AH16" s="2"/>
      <c r="AI16" s="2"/>
      <c r="AJ16" s="2"/>
    </row>
    <row r="17" spans="1:36" ht="93" customHeight="1" x14ac:dyDescent="0.25">
      <c r="A17" s="285"/>
      <c r="B17" s="261"/>
      <c r="C17" s="289"/>
      <c r="D17" s="289"/>
      <c r="E17" s="292"/>
      <c r="F17" s="294"/>
      <c r="G17" s="266"/>
      <c r="H17" s="110"/>
      <c r="I17" s="275"/>
      <c r="J17" s="42" t="s">
        <v>79</v>
      </c>
      <c r="K17" s="72" t="s">
        <v>80</v>
      </c>
      <c r="L17" s="44">
        <f>IF(K17="ADECUADO",15,IF(K17="INADECUADO",0,""))</f>
        <v>15</v>
      </c>
      <c r="M17" s="278"/>
      <c r="N17" s="125"/>
      <c r="O17" s="279"/>
      <c r="P17" s="125"/>
      <c r="Q17" s="280"/>
      <c r="R17" s="125"/>
      <c r="S17" s="266"/>
      <c r="T17" s="110"/>
      <c r="U17" s="269"/>
      <c r="V17" s="271"/>
      <c r="W17" s="273"/>
      <c r="X17" s="256"/>
      <c r="Y17" s="70"/>
      <c r="Z17" s="258"/>
      <c r="AA17" s="261"/>
      <c r="AB17" s="263"/>
      <c r="AC17" s="263"/>
      <c r="AD17" s="235"/>
      <c r="AE17" s="56"/>
      <c r="AF17" s="235"/>
      <c r="AG17" s="238"/>
      <c r="AH17" s="2"/>
      <c r="AI17" s="2"/>
      <c r="AJ17" s="2"/>
    </row>
    <row r="18" spans="1:36" ht="130.5" customHeight="1" x14ac:dyDescent="0.25">
      <c r="A18" s="285"/>
      <c r="B18" s="261"/>
      <c r="C18" s="289"/>
      <c r="D18" s="289"/>
      <c r="E18" s="292"/>
      <c r="F18" s="294"/>
      <c r="G18" s="266"/>
      <c r="H18" s="110"/>
      <c r="I18" s="275"/>
      <c r="J18" s="45" t="s">
        <v>81</v>
      </c>
      <c r="K18" s="72" t="s">
        <v>138</v>
      </c>
      <c r="L18" s="44">
        <f>IF(K18="OPORTUNA",15,IF(K18="INOPORTUNA",0,""))</f>
        <v>15</v>
      </c>
      <c r="M18" s="278"/>
      <c r="N18" s="125"/>
      <c r="O18" s="279"/>
      <c r="P18" s="125"/>
      <c r="Q18" s="46" t="s">
        <v>83</v>
      </c>
      <c r="R18" s="125"/>
      <c r="S18" s="266"/>
      <c r="T18" s="110"/>
      <c r="U18" s="269"/>
      <c r="V18" s="271"/>
      <c r="W18" s="273"/>
      <c r="X18" s="256"/>
      <c r="Y18" s="70"/>
      <c r="Z18" s="258"/>
      <c r="AA18" s="261"/>
      <c r="AB18" s="263"/>
      <c r="AC18" s="263"/>
      <c r="AD18" s="235"/>
      <c r="AE18" s="56"/>
      <c r="AF18" s="235"/>
      <c r="AG18" s="238"/>
      <c r="AH18" s="2"/>
      <c r="AI18" s="2"/>
      <c r="AJ18" s="2"/>
    </row>
    <row r="19" spans="1:36" ht="75" customHeight="1" x14ac:dyDescent="0.25">
      <c r="A19" s="285"/>
      <c r="B19" s="261"/>
      <c r="C19" s="289"/>
      <c r="D19" s="289"/>
      <c r="E19" s="292"/>
      <c r="F19" s="294"/>
      <c r="G19" s="266"/>
      <c r="H19" s="110"/>
      <c r="I19" s="275"/>
      <c r="J19" s="42" t="s">
        <v>139</v>
      </c>
      <c r="K19" s="72" t="s">
        <v>85</v>
      </c>
      <c r="L19" s="44">
        <f>IF(K19="PREVENIR",15,IF(K19="DETECTAR",10,IF(K19="NO ES UN CONTROL",0,"")))</f>
        <v>15</v>
      </c>
      <c r="M19" s="240" t="str">
        <f>IF(M16&lt;86,"DÉBIL",IF(M16&lt;96,"MODERADO",IF(M16&lt;101,"FUERTE","")))</f>
        <v>FUERTE</v>
      </c>
      <c r="N19" s="125"/>
      <c r="O19" s="243" t="str">
        <f>IF(AND(M19="FUERTE",N16="FUERTE (SIEMPRE SE EJECUTA)"),"FUERTE",IF(OR(M19="DÉBIL",N16="DÉBIL (NO SE EJECUTA)"),"DÉBIL",IF(OR(M19="MODERADO",N16="MODERADO (ALGUNAS VECES)"),"MODERADO")))</f>
        <v>FUERTE</v>
      </c>
      <c r="P19" s="125"/>
      <c r="Q19" s="245">
        <f>IF(AND($O$19="FUERTE",$Q$16="DIRECTAMENTE"),2,IF(AND($O$19="FUERTE",$Q$16="DIRECTAMENTE"),2,IF(AND($O$19="FUERTE",$Q$16="DIRECTAMENTE"),2,IF(AND($O$19="FUERTE",$Q$16="NO DISMINUYE"),0,IF(AND($O$19="MODERADO",$Q$16="DIRECTAMENTE"),1,IF(AND($O$19="MODERADO",$Q$16="DIRECTAMENTE"),1,IF(AND($O$19="MODERADO",$Q$16="DIRECTAMENTE"),1,IF(AND($O$19="MODERADO",$Q$16="NO DISMINUYE"),0,"N/A"))))))))</f>
        <v>2</v>
      </c>
      <c r="R19" s="125"/>
      <c r="S19" s="266"/>
      <c r="T19" s="110"/>
      <c r="U19" s="269"/>
      <c r="V19" s="248" t="s">
        <v>86</v>
      </c>
      <c r="W19" s="273"/>
      <c r="X19" s="250" t="s">
        <v>87</v>
      </c>
      <c r="Y19" s="73"/>
      <c r="Z19" s="258"/>
      <c r="AA19" s="261"/>
      <c r="AB19" s="263"/>
      <c r="AC19" s="263"/>
      <c r="AD19" s="235"/>
      <c r="AE19" s="56"/>
      <c r="AF19" s="235"/>
      <c r="AG19" s="238"/>
      <c r="AH19" s="2"/>
      <c r="AI19" s="2"/>
      <c r="AJ19" s="2"/>
    </row>
    <row r="20" spans="1:36" ht="54" customHeight="1" x14ac:dyDescent="0.25">
      <c r="A20" s="285"/>
      <c r="B20" s="261"/>
      <c r="C20" s="289"/>
      <c r="D20" s="289"/>
      <c r="E20" s="292"/>
      <c r="F20" s="294"/>
      <c r="G20" s="266"/>
      <c r="H20" s="110"/>
      <c r="I20" s="275"/>
      <c r="J20" s="42" t="s">
        <v>88</v>
      </c>
      <c r="K20" s="72" t="s">
        <v>89</v>
      </c>
      <c r="L20" s="44">
        <f>IF(K20="CONFIABLE",15,IF(K20="NO CONFIABLE",0,""))</f>
        <v>15</v>
      </c>
      <c r="M20" s="241"/>
      <c r="N20" s="125"/>
      <c r="O20" s="243"/>
      <c r="P20" s="125"/>
      <c r="Q20" s="246"/>
      <c r="R20" s="125"/>
      <c r="S20" s="266"/>
      <c r="T20" s="110"/>
      <c r="U20" s="269"/>
      <c r="V20" s="249"/>
      <c r="W20" s="273"/>
      <c r="X20" s="251"/>
      <c r="Y20" s="73"/>
      <c r="Z20" s="258"/>
      <c r="AA20" s="261"/>
      <c r="AB20" s="263"/>
      <c r="AC20" s="263"/>
      <c r="AD20" s="235"/>
      <c r="AE20" s="56"/>
      <c r="AF20" s="235"/>
      <c r="AG20" s="238"/>
      <c r="AH20" s="2"/>
      <c r="AI20" s="2"/>
      <c r="AJ20" s="2"/>
    </row>
    <row r="21" spans="1:36" ht="55.5" customHeight="1" x14ac:dyDescent="0.25">
      <c r="A21" s="285"/>
      <c r="B21" s="261"/>
      <c r="C21" s="289"/>
      <c r="D21" s="289"/>
      <c r="E21" s="292"/>
      <c r="F21" s="294"/>
      <c r="G21" s="266"/>
      <c r="H21" s="110"/>
      <c r="I21" s="275"/>
      <c r="J21" s="42" t="s">
        <v>90</v>
      </c>
      <c r="K21" s="72" t="s">
        <v>91</v>
      </c>
      <c r="L21" s="44">
        <f>IF(K21="SE INVESTIGAN Y SE RESUELVEN OPORTUNAMENTE",15,IF(K21="NO SE INVESTIGAN Y SE RESUELVEN OPORTUNAMENTE",0,""))</f>
        <v>15</v>
      </c>
      <c r="M21" s="241"/>
      <c r="N21" s="125"/>
      <c r="O21" s="243"/>
      <c r="P21" s="125"/>
      <c r="Q21" s="246"/>
      <c r="R21" s="125"/>
      <c r="S21" s="266"/>
      <c r="T21" s="110"/>
      <c r="U21" s="269"/>
      <c r="V21" s="252"/>
      <c r="W21" s="273"/>
      <c r="X21" s="254" t="s">
        <v>140</v>
      </c>
      <c r="Y21" s="70"/>
      <c r="Z21" s="258"/>
      <c r="AA21" s="261"/>
      <c r="AB21" s="263"/>
      <c r="AC21" s="263"/>
      <c r="AD21" s="235"/>
      <c r="AE21" s="56"/>
      <c r="AF21" s="235"/>
      <c r="AG21" s="238"/>
      <c r="AH21" s="2"/>
      <c r="AI21" s="2"/>
      <c r="AJ21" s="2"/>
    </row>
    <row r="22" spans="1:36" ht="405" customHeight="1" thickBot="1" x14ac:dyDescent="0.3">
      <c r="A22" s="286"/>
      <c r="B22" s="262"/>
      <c r="C22" s="290"/>
      <c r="D22" s="290"/>
      <c r="E22" s="293"/>
      <c r="F22" s="295"/>
      <c r="G22" s="267"/>
      <c r="H22" s="111"/>
      <c r="I22" s="276"/>
      <c r="J22" s="48" t="s">
        <v>94</v>
      </c>
      <c r="K22" s="74" t="s">
        <v>95</v>
      </c>
      <c r="L22" s="50">
        <f>IF(K22="COMPLETA",10,IF(K22="INCOMPLETA",5,IF(K22="NO EXISTE",0,"")))</f>
        <v>10</v>
      </c>
      <c r="M22" s="242"/>
      <c r="N22" s="126"/>
      <c r="O22" s="244"/>
      <c r="P22" s="126"/>
      <c r="Q22" s="247"/>
      <c r="R22" s="126"/>
      <c r="S22" s="267"/>
      <c r="T22" s="111"/>
      <c r="U22" s="270"/>
      <c r="V22" s="253"/>
      <c r="W22" s="274"/>
      <c r="X22" s="255"/>
      <c r="Y22" s="70"/>
      <c r="Z22" s="259"/>
      <c r="AA22" s="262"/>
      <c r="AB22" s="264"/>
      <c r="AC22" s="264"/>
      <c r="AD22" s="236"/>
      <c r="AE22" s="56"/>
      <c r="AF22" s="236"/>
      <c r="AG22" s="239"/>
      <c r="AH22" s="2"/>
      <c r="AI22" s="2"/>
      <c r="AJ22" s="2"/>
    </row>
    <row r="124" spans="26:29" x14ac:dyDescent="0.25">
      <c r="Z124" s="226">
        <v>45174</v>
      </c>
      <c r="AA124" s="229" t="s">
        <v>141</v>
      </c>
      <c r="AB124" s="232" t="s">
        <v>142</v>
      </c>
      <c r="AC124" s="232" t="s">
        <v>143</v>
      </c>
    </row>
    <row r="125" spans="26:29" x14ac:dyDescent="0.25">
      <c r="Z125" s="227"/>
      <c r="AA125" s="230"/>
      <c r="AB125" s="232"/>
      <c r="AC125" s="232"/>
    </row>
    <row r="126" spans="26:29" x14ac:dyDescent="0.25">
      <c r="Z126" s="227"/>
      <c r="AA126" s="230"/>
      <c r="AB126" s="232"/>
      <c r="AC126" s="232"/>
    </row>
    <row r="127" spans="26:29" x14ac:dyDescent="0.25">
      <c r="Z127" s="227"/>
      <c r="AA127" s="230"/>
      <c r="AB127" s="232"/>
      <c r="AC127" s="232"/>
    </row>
    <row r="128" spans="26:29" x14ac:dyDescent="0.25">
      <c r="Z128" s="227"/>
      <c r="AA128" s="230"/>
      <c r="AB128" s="232"/>
      <c r="AC128" s="232"/>
    </row>
    <row r="129" spans="26:29" x14ac:dyDescent="0.25">
      <c r="Z129" s="227"/>
      <c r="AA129" s="230"/>
      <c r="AB129" s="232"/>
      <c r="AC129" s="232"/>
    </row>
    <row r="130" spans="26:29" ht="15.75" thickBot="1" x14ac:dyDescent="0.3">
      <c r="Z130" s="228"/>
      <c r="AA130" s="231"/>
      <c r="AB130" s="233"/>
      <c r="AC130" s="233"/>
    </row>
  </sheetData>
  <dataConsolidate/>
  <mergeCells count="76">
    <mergeCell ref="A1:A4"/>
    <mergeCell ref="B1:AC2"/>
    <mergeCell ref="AD1:AF1"/>
    <mergeCell ref="AD2:AF2"/>
    <mergeCell ref="B3:AC4"/>
    <mergeCell ref="AD3:AF3"/>
    <mergeCell ref="AD4:AF4"/>
    <mergeCell ref="B6:H6"/>
    <mergeCell ref="M6:N6"/>
    <mergeCell ref="B8:I8"/>
    <mergeCell ref="B9:I9"/>
    <mergeCell ref="A12:D12"/>
    <mergeCell ref="E12:X12"/>
    <mergeCell ref="N14:N15"/>
    <mergeCell ref="Z12:AD14"/>
    <mergeCell ref="AF12:AG14"/>
    <mergeCell ref="A13:A15"/>
    <mergeCell ref="B13:B15"/>
    <mergeCell ref="C13:C15"/>
    <mergeCell ref="D13:D15"/>
    <mergeCell ref="E13:H13"/>
    <mergeCell ref="I13:Q13"/>
    <mergeCell ref="T13:X13"/>
    <mergeCell ref="E14:H14"/>
    <mergeCell ref="I14:I15"/>
    <mergeCell ref="J14:J15"/>
    <mergeCell ref="K14:K15"/>
    <mergeCell ref="L14:L15"/>
    <mergeCell ref="M14:M15"/>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T14:T15"/>
    <mergeCell ref="U14:U15"/>
    <mergeCell ref="T16:T22"/>
    <mergeCell ref="U16:U22"/>
    <mergeCell ref="V16:V18"/>
    <mergeCell ref="W16:W22"/>
    <mergeCell ref="I16:I22"/>
    <mergeCell ref="M16:M18"/>
    <mergeCell ref="N16:N22"/>
    <mergeCell ref="O16:O18"/>
    <mergeCell ref="P16:P22"/>
    <mergeCell ref="Q16:Q17"/>
    <mergeCell ref="AG16:AG22"/>
    <mergeCell ref="M19:M22"/>
    <mergeCell ref="O19:O22"/>
    <mergeCell ref="Q19:Q22"/>
    <mergeCell ref="V19:V20"/>
    <mergeCell ref="X19:X20"/>
    <mergeCell ref="V21:V22"/>
    <mergeCell ref="X21:X22"/>
    <mergeCell ref="X16:X18"/>
    <mergeCell ref="Z16:Z22"/>
    <mergeCell ref="AA16:AA22"/>
    <mergeCell ref="AB16:AB22"/>
    <mergeCell ref="AC16:AC22"/>
    <mergeCell ref="AD16:AD22"/>
    <mergeCell ref="R16:R22"/>
    <mergeCell ref="S16:S22"/>
    <mergeCell ref="Z124:Z130"/>
    <mergeCell ref="AA124:AA130"/>
    <mergeCell ref="AB124:AB130"/>
    <mergeCell ref="AC124:AC130"/>
    <mergeCell ref="AF16:AF22"/>
  </mergeCells>
  <conditionalFormatting sqref="H16:H22">
    <cfRule type="containsText" dxfId="5" priority="4" operator="containsText" text="EXTREMO">
      <formula>NOT(ISERROR(SEARCH("EXTREMO",H16)))</formula>
    </cfRule>
    <cfRule type="containsText" dxfId="4" priority="5" operator="containsText" text="ALTO">
      <formula>NOT(ISERROR(SEARCH("ALTO",H16)))</formula>
    </cfRule>
    <cfRule type="containsText" dxfId="3" priority="6" operator="containsText" text="MODERADO">
      <formula>NOT(ISERROR(SEARCH("MODERADO",H16)))</formula>
    </cfRule>
  </conditionalFormatting>
  <conditionalFormatting sqref="T16:T22">
    <cfRule type="containsText" dxfId="2" priority="1" operator="containsText" text="EXTREMO">
      <formula>NOT(ISERROR(SEARCH("EXTREMO",T16)))</formula>
    </cfRule>
    <cfRule type="containsText" dxfId="1" priority="2" operator="containsText" text="ALTO">
      <formula>NOT(ISERROR(SEARCH("ALTO",T16)))</formula>
    </cfRule>
    <cfRule type="containsText" dxfId="0" priority="3" operator="containsText" text="MODERADO">
      <formula>NOT(ISERROR(SEARCH("MODERADO",T16)))</formula>
    </cfRule>
  </conditionalFormatting>
  <dataValidations count="1">
    <dataValidation type="list" allowBlank="1" showInputMessage="1" showErrorMessage="1" sqref="Q16:Q17" xr:uid="{FA579AFA-52FE-4BE7-A7A1-7F39BD446F8C}">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SEG Y MEJORAMIENTO A LA GESTION</vt:lpstr>
      <vt:lpstr>EVALUACION A LA GESTION</vt:lpstr>
      <vt:lpstr>INSTRUCCION Y JUZGAMIENTO</vt:lpstr>
      <vt:lpstr>'EVALUACION A LA GESTION'!Área_de_impresión</vt:lpstr>
      <vt:lpstr>'INSTRUCCION Y JUZGAMIENTO'!Área_de_impresión</vt:lpstr>
      <vt:lpstr>'SEG Y MEJORAMIENTO A LA GESTION'!Área_de_impresión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ANDRES GUERRA</dc:creator>
  <cp:lastModifiedBy>CARLOS ANDRES GUERRA</cp:lastModifiedBy>
  <dcterms:created xsi:type="dcterms:W3CDTF">2025-01-14T23:01:42Z</dcterms:created>
  <dcterms:modified xsi:type="dcterms:W3CDTF">2025-01-14T23:22:33Z</dcterms:modified>
</cp:coreProperties>
</file>